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C:\Users\simeken-u02\Desktop\"/>
    </mc:Choice>
  </mc:AlternateContent>
  <xr:revisionPtr revIDLastSave="0" documentId="8_{9B45B4EC-0908-4D29-82B1-B6648C7EFA34}" xr6:coauthVersionLast="36" xr6:coauthVersionMax="36" xr10:uidLastSave="{00000000-0000-0000-0000-000000000000}"/>
  <bookViews>
    <workbookView xWindow="0" yWindow="0" windowWidth="21570" windowHeight="11220" tabRatio="845" firstSheet="2" activeTab="4" xr2:uid="{00000000-000D-0000-FFFF-FFFF00000000}"/>
  </bookViews>
  <sheets>
    <sheet name="広告基準 " sheetId="20" r:id="rId1"/>
    <sheet name="大規模災害時における広告取扱について" sheetId="27" r:id="rId2"/>
    <sheet name="料金表" sheetId="28" r:id="rId3"/>
    <sheet name="申込書" sheetId="25" r:id="rId4"/>
    <sheet name="①総合計" sheetId="1" r:id="rId5"/>
    <sheet name="②旧鳥取市" sheetId="7" r:id="rId6"/>
    <sheet name="③郡部" sheetId="8" r:id="rId7"/>
    <sheet name="④中部" sheetId="9" r:id="rId8"/>
    <sheet name="⑤米子市" sheetId="11" r:id="rId9"/>
    <sheet name="⑥西伯・日野郡" sheetId="12" r:id="rId10"/>
    <sheet name="⑦境・島根" sheetId="13" r:id="rId11"/>
    <sheet name="⑧兵庫" sheetId="14" r:id="rId12"/>
    <sheet name="各営業所住所" sheetId="18" r:id="rId13"/>
  </sheets>
  <definedNames>
    <definedName name="OLE_LINK1" localSheetId="1">大規模災害時における広告取扱について!#REF!</definedName>
    <definedName name="_xlnm.Print_Area" localSheetId="4">①総合計!$A$1:$S$34</definedName>
    <definedName name="_xlnm.Print_Area" localSheetId="5">②旧鳥取市!$A$1:$W$32</definedName>
    <definedName name="_xlnm.Print_Area" localSheetId="6">③郡部!$A$1:$W$37</definedName>
    <definedName name="_xlnm.Print_Area" localSheetId="7">④中部!$A$1:$W$35</definedName>
    <definedName name="_xlnm.Print_Area" localSheetId="8">⑤米子市!$A$1:$W$31</definedName>
    <definedName name="_xlnm.Print_Area" localSheetId="9">⑥西伯・日野郡!$A$1:$W$32</definedName>
    <definedName name="_xlnm.Print_Area" localSheetId="10">⑦境・島根!$A$1:$W$31</definedName>
    <definedName name="_xlnm.Print_Area" localSheetId="11">⑧兵庫!$A$1:$W$18</definedName>
    <definedName name="_xlnm.Print_Area" localSheetId="0">'広告基準 '!$A$1:$V$32</definedName>
    <definedName name="_xlnm.Print_Area" localSheetId="3">申込書!$A$1:$Q$31</definedName>
    <definedName name="_xlnm.Print_Area" localSheetId="1">大規模災害時における広告取扱について!$A$1:$M$43</definedName>
    <definedName name="_xlnm.Print_Area" localSheetId="2">料金表!#REF!</definedName>
    <definedName name="顧客マスター">#REF!</definedName>
  </definedNames>
  <calcPr calcId="191029"/>
</workbook>
</file>

<file path=xl/calcChain.xml><?xml version="1.0" encoding="utf-8"?>
<calcChain xmlns="http://schemas.openxmlformats.org/spreadsheetml/2006/main">
  <c r="D19" i="11" l="1"/>
  <c r="A17" i="8"/>
  <c r="S21" i="8" l="1"/>
  <c r="O11" i="1"/>
  <c r="F34" i="1" l="1"/>
  <c r="E34" i="1"/>
  <c r="T36" i="8"/>
  <c r="Q9" i="1" s="1"/>
  <c r="D16" i="9"/>
  <c r="E16" i="1" s="1"/>
  <c r="W19" i="11"/>
  <c r="W28" i="11"/>
  <c r="W30" i="11" s="1"/>
  <c r="S19" i="1" s="1"/>
  <c r="D30" i="11"/>
  <c r="E19" i="1" s="1"/>
  <c r="H28" i="11"/>
  <c r="E28" i="11"/>
  <c r="Q27" i="1"/>
  <c r="T16" i="14"/>
  <c r="N29" i="1"/>
  <c r="Q16" i="14"/>
  <c r="L26" i="1"/>
  <c r="J28" i="1"/>
  <c r="K16" i="14"/>
  <c r="H16" i="14"/>
  <c r="H26" i="1"/>
  <c r="F28" i="1"/>
  <c r="F27" i="1"/>
  <c r="W15" i="13"/>
  <c r="S22" i="1" s="1"/>
  <c r="T15" i="13"/>
  <c r="Q22" i="1" s="1"/>
  <c r="Q15" i="13"/>
  <c r="N22" i="1" s="1"/>
  <c r="N15" i="13"/>
  <c r="L22" i="1" s="1"/>
  <c r="K15" i="13"/>
  <c r="J22" i="1" s="1"/>
  <c r="H15" i="13"/>
  <c r="H22" i="1" s="1"/>
  <c r="E18" i="12"/>
  <c r="F20" i="1" s="1"/>
  <c r="W18" i="12"/>
  <c r="S20" i="1" s="1"/>
  <c r="T18" i="12"/>
  <c r="Q20" i="1" s="1"/>
  <c r="Q18" i="12"/>
  <c r="N20" i="1" s="1"/>
  <c r="N18" i="12"/>
  <c r="L20" i="1" s="1"/>
  <c r="K18" i="12"/>
  <c r="J20" i="1" s="1"/>
  <c r="H18" i="12"/>
  <c r="H20" i="1" s="1"/>
  <c r="W30" i="12"/>
  <c r="S21" i="1" s="1"/>
  <c r="T30" i="12"/>
  <c r="Q21" i="1" s="1"/>
  <c r="Q30" i="12"/>
  <c r="N21" i="1" s="1"/>
  <c r="N30" i="12"/>
  <c r="L21" i="1" s="1"/>
  <c r="T28" i="11"/>
  <c r="N28" i="11"/>
  <c r="Q19" i="11"/>
  <c r="N19" i="11"/>
  <c r="K19" i="11"/>
  <c r="H19" i="11"/>
  <c r="E19" i="11"/>
  <c r="W29" i="9"/>
  <c r="S17" i="1"/>
  <c r="Q29" i="9"/>
  <c r="N17" i="1" s="1"/>
  <c r="K29" i="9"/>
  <c r="J17" i="1"/>
  <c r="W16" i="9"/>
  <c r="S16" i="1" s="1"/>
  <c r="T16" i="9"/>
  <c r="Q16" i="1" s="1"/>
  <c r="Q16" i="9"/>
  <c r="N16" i="1" s="1"/>
  <c r="K16" i="9"/>
  <c r="J16" i="1"/>
  <c r="H16" i="9"/>
  <c r="H16" i="1"/>
  <c r="E16" i="9"/>
  <c r="F16" i="1" s="1"/>
  <c r="Q36" i="8"/>
  <c r="N9" i="1" s="1"/>
  <c r="N36" i="8"/>
  <c r="H36" i="8"/>
  <c r="E36" i="8"/>
  <c r="F9" i="1"/>
  <c r="N14" i="1"/>
  <c r="L14" i="1"/>
  <c r="J10" i="1"/>
  <c r="H14" i="1"/>
  <c r="F10" i="1"/>
  <c r="S11" i="1"/>
  <c r="Q21" i="8"/>
  <c r="L11" i="1"/>
  <c r="K21" i="8"/>
  <c r="H21" i="8"/>
  <c r="E21" i="8"/>
  <c r="T13" i="8"/>
  <c r="N13" i="1"/>
  <c r="N13" i="8"/>
  <c r="H13" i="8"/>
  <c r="H23" i="8" s="1"/>
  <c r="W31" i="7"/>
  <c r="S8" i="1"/>
  <c r="T31" i="7"/>
  <c r="Q8" i="1" s="1"/>
  <c r="Q31" i="7"/>
  <c r="N8" i="1" s="1"/>
  <c r="N31" i="7"/>
  <c r="L8" i="1" s="1"/>
  <c r="K31" i="7"/>
  <c r="J8" i="1" s="1"/>
  <c r="Q3" i="1"/>
  <c r="T3" i="14" s="1"/>
  <c r="I3" i="1"/>
  <c r="I3" i="14" s="1"/>
  <c r="E4" i="1"/>
  <c r="D4" i="12" s="1"/>
  <c r="A4" i="1"/>
  <c r="A4" i="11" s="1"/>
  <c r="J17" i="25"/>
  <c r="Q28" i="1"/>
  <c r="P28" i="1"/>
  <c r="G30" i="12"/>
  <c r="G21" i="1" s="1"/>
  <c r="M30" i="12"/>
  <c r="K21" i="1" s="1"/>
  <c r="P30" i="12"/>
  <c r="M21" i="1" s="1"/>
  <c r="S30" i="12"/>
  <c r="O21" i="1" s="1"/>
  <c r="N26" i="1"/>
  <c r="J26" i="1"/>
  <c r="Q26" i="1"/>
  <c r="H27" i="1"/>
  <c r="J27" i="1"/>
  <c r="L27" i="1"/>
  <c r="N27" i="1"/>
  <c r="H28" i="1"/>
  <c r="L28" i="1"/>
  <c r="F29" i="1"/>
  <c r="D29" i="1" s="1"/>
  <c r="H29" i="1"/>
  <c r="J29" i="1"/>
  <c r="L29" i="1"/>
  <c r="Q29" i="1"/>
  <c r="Q14" i="1"/>
  <c r="F14" i="1"/>
  <c r="J14" i="1"/>
  <c r="S14" i="1"/>
  <c r="H31" i="7"/>
  <c r="H8" i="1" s="1"/>
  <c r="H10" i="1"/>
  <c r="K36" i="8"/>
  <c r="J9" i="1" s="1"/>
  <c r="L10" i="1"/>
  <c r="N10" i="1"/>
  <c r="Q10" i="1"/>
  <c r="W36" i="8"/>
  <c r="S9" i="1" s="1"/>
  <c r="S10" i="1"/>
  <c r="H13" i="1"/>
  <c r="Q13" i="1"/>
  <c r="K28" i="11"/>
  <c r="K30" i="12"/>
  <c r="J21" i="1" s="1"/>
  <c r="H29" i="9"/>
  <c r="H17" i="1"/>
  <c r="H18" i="1" s="1"/>
  <c r="N29" i="9"/>
  <c r="T29" i="9"/>
  <c r="Q17" i="1" s="1"/>
  <c r="N16" i="9"/>
  <c r="L16" i="1" s="1"/>
  <c r="T19" i="11"/>
  <c r="E10" i="1"/>
  <c r="G10" i="1"/>
  <c r="I10" i="1"/>
  <c r="K10" i="1"/>
  <c r="M10" i="1"/>
  <c r="R10" i="1"/>
  <c r="Q28" i="11"/>
  <c r="E31" i="13"/>
  <c r="B31" i="13" s="1"/>
  <c r="D31" i="13"/>
  <c r="C32" i="1" s="1"/>
  <c r="C34" i="1"/>
  <c r="N16" i="14"/>
  <c r="Q13" i="8"/>
  <c r="W13" i="8"/>
  <c r="E29" i="8"/>
  <c r="H29" i="8"/>
  <c r="K29" i="8"/>
  <c r="W29" i="8"/>
  <c r="W16" i="14"/>
  <c r="T21" i="8"/>
  <c r="Q11" i="1" s="1"/>
  <c r="T29" i="8"/>
  <c r="V1" i="14"/>
  <c r="V1" i="13"/>
  <c r="V1" i="12"/>
  <c r="V1" i="11"/>
  <c r="V1" i="9"/>
  <c r="V1" i="8"/>
  <c r="V1" i="7"/>
  <c r="S31" i="7"/>
  <c r="O8" i="1" s="1"/>
  <c r="S36" i="8"/>
  <c r="O9" i="1" s="1"/>
  <c r="O13" i="1"/>
  <c r="E14" i="1"/>
  <c r="G14" i="1"/>
  <c r="I14" i="1"/>
  <c r="K14" i="1"/>
  <c r="M14" i="1"/>
  <c r="R14" i="1"/>
  <c r="E13" i="1"/>
  <c r="G13" i="1"/>
  <c r="I13" i="1"/>
  <c r="K13" i="1"/>
  <c r="M13" i="1"/>
  <c r="R13" i="1"/>
  <c r="S13" i="8"/>
  <c r="G19" i="11"/>
  <c r="V28" i="11"/>
  <c r="S28" i="11"/>
  <c r="P28" i="11"/>
  <c r="M28" i="11"/>
  <c r="J28" i="11"/>
  <c r="G28" i="11"/>
  <c r="D28" i="11"/>
  <c r="G30" i="11"/>
  <c r="G19" i="1" s="1"/>
  <c r="S30" i="11"/>
  <c r="O19" i="1" s="1"/>
  <c r="J30" i="11"/>
  <c r="I19" i="1"/>
  <c r="M30" i="11"/>
  <c r="K19" i="1" s="1"/>
  <c r="P30" i="11"/>
  <c r="M19" i="1" s="1"/>
  <c r="V30" i="11"/>
  <c r="R19" i="1" s="1"/>
  <c r="V19" i="11"/>
  <c r="S19" i="11"/>
  <c r="P19" i="11"/>
  <c r="M19" i="11"/>
  <c r="J19" i="11"/>
  <c r="A19" i="8"/>
  <c r="P31" i="7"/>
  <c r="M8" i="1" s="1"/>
  <c r="M31" i="7"/>
  <c r="K8" i="1" s="1"/>
  <c r="G31" i="7"/>
  <c r="G8" i="1" s="1"/>
  <c r="D31" i="7"/>
  <c r="E8" i="1" s="1"/>
  <c r="J31" i="7"/>
  <c r="I8" i="1" s="1"/>
  <c r="V31" i="7"/>
  <c r="R8" i="1" s="1"/>
  <c r="D16" i="14"/>
  <c r="G16" i="14"/>
  <c r="J16" i="14"/>
  <c r="M16" i="14"/>
  <c r="S16" i="14"/>
  <c r="G21" i="8"/>
  <c r="D21" i="8"/>
  <c r="E26" i="1"/>
  <c r="G26" i="1"/>
  <c r="I26" i="1"/>
  <c r="K26" i="1"/>
  <c r="M26" i="1"/>
  <c r="P26" i="1"/>
  <c r="S16" i="9"/>
  <c r="O16" i="1"/>
  <c r="S29" i="9"/>
  <c r="O17" i="1" s="1"/>
  <c r="V16" i="9"/>
  <c r="R16" i="1" s="1"/>
  <c r="D13" i="8"/>
  <c r="G13" i="8"/>
  <c r="J13" i="8"/>
  <c r="J21" i="8"/>
  <c r="M13" i="8"/>
  <c r="M21" i="8"/>
  <c r="P13" i="8"/>
  <c r="P21" i="8"/>
  <c r="V13" i="8"/>
  <c r="V21" i="8"/>
  <c r="V23" i="8" s="1"/>
  <c r="P29" i="1"/>
  <c r="I27" i="1"/>
  <c r="G16" i="9"/>
  <c r="G16" i="1" s="1"/>
  <c r="J16" i="9"/>
  <c r="I16" i="1" s="1"/>
  <c r="M16" i="9"/>
  <c r="P16" i="9"/>
  <c r="M16" i="1" s="1"/>
  <c r="D29" i="9"/>
  <c r="E17" i="1" s="1"/>
  <c r="G29" i="9"/>
  <c r="G17" i="1" s="1"/>
  <c r="J29" i="9"/>
  <c r="I17" i="1" s="1"/>
  <c r="M29" i="9"/>
  <c r="K17" i="1" s="1"/>
  <c r="P29" i="9"/>
  <c r="M17" i="1" s="1"/>
  <c r="V29" i="9"/>
  <c r="R17" i="1"/>
  <c r="D36" i="8"/>
  <c r="E9" i="1" s="1"/>
  <c r="G36" i="8"/>
  <c r="G9" i="1" s="1"/>
  <c r="J36" i="8"/>
  <c r="I9" i="1" s="1"/>
  <c r="M36" i="8"/>
  <c r="K9" i="1" s="1"/>
  <c r="P36" i="8"/>
  <c r="M9" i="1"/>
  <c r="V36" i="8"/>
  <c r="R9" i="1"/>
  <c r="E11" i="1"/>
  <c r="G11" i="1"/>
  <c r="I11" i="1"/>
  <c r="K11" i="1"/>
  <c r="M11" i="1"/>
  <c r="R11" i="1"/>
  <c r="D18" i="12"/>
  <c r="E20" i="1" s="1"/>
  <c r="G18" i="12"/>
  <c r="G20" i="1" s="1"/>
  <c r="J18" i="12"/>
  <c r="I20" i="1" s="1"/>
  <c r="M18" i="12"/>
  <c r="K20" i="1" s="1"/>
  <c r="P18" i="12"/>
  <c r="M20" i="1" s="1"/>
  <c r="S18" i="12"/>
  <c r="O20" i="1" s="1"/>
  <c r="V18" i="12"/>
  <c r="R20" i="1" s="1"/>
  <c r="D30" i="12"/>
  <c r="E21" i="1"/>
  <c r="J30" i="12"/>
  <c r="I21" i="1"/>
  <c r="V30" i="12"/>
  <c r="R21" i="1" s="1"/>
  <c r="D15" i="13"/>
  <c r="E22" i="1" s="1"/>
  <c r="G15" i="13"/>
  <c r="G22" i="1" s="1"/>
  <c r="J15" i="13"/>
  <c r="I22" i="1" s="1"/>
  <c r="M15" i="13"/>
  <c r="K22" i="1" s="1"/>
  <c r="P15" i="13"/>
  <c r="M22" i="1" s="1"/>
  <c r="S15" i="13"/>
  <c r="O22" i="1" s="1"/>
  <c r="V15" i="13"/>
  <c r="R22" i="1"/>
  <c r="E27" i="1"/>
  <c r="G27" i="1"/>
  <c r="K27" i="1"/>
  <c r="M27" i="1"/>
  <c r="P27" i="1"/>
  <c r="E28" i="1"/>
  <c r="G28" i="1"/>
  <c r="I28" i="1"/>
  <c r="K28" i="1"/>
  <c r="M28" i="1"/>
  <c r="E29" i="1"/>
  <c r="G29" i="1"/>
  <c r="I29" i="1"/>
  <c r="K29" i="1"/>
  <c r="M29" i="1"/>
  <c r="G29" i="8"/>
  <c r="J29" i="8"/>
  <c r="M29" i="8"/>
  <c r="P29" i="8"/>
  <c r="V29" i="8"/>
  <c r="D29" i="8"/>
  <c r="N28" i="1"/>
  <c r="E16" i="14"/>
  <c r="B16" i="14" s="1"/>
  <c r="N3" i="14" s="1"/>
  <c r="F26" i="1"/>
  <c r="D26" i="1" s="1"/>
  <c r="E15" i="13"/>
  <c r="F22" i="1" s="1"/>
  <c r="H30" i="12"/>
  <c r="H21" i="1" s="1"/>
  <c r="E30" i="12"/>
  <c r="F21" i="1" s="1"/>
  <c r="E29" i="9"/>
  <c r="F17" i="1" s="1"/>
  <c r="Q29" i="8"/>
  <c r="N29" i="8"/>
  <c r="W21" i="8"/>
  <c r="N21" i="8"/>
  <c r="N11" i="1"/>
  <c r="J11" i="1"/>
  <c r="H11" i="1"/>
  <c r="J13" i="1"/>
  <c r="S13" i="1"/>
  <c r="F11" i="1"/>
  <c r="F13" i="1"/>
  <c r="K13" i="8"/>
  <c r="L13" i="1"/>
  <c r="E13" i="8"/>
  <c r="E31" i="7"/>
  <c r="H9" i="1"/>
  <c r="T23" i="8" l="1"/>
  <c r="A31" i="13"/>
  <c r="L30" i="1"/>
  <c r="C28" i="1"/>
  <c r="M30" i="1"/>
  <c r="D27" i="1"/>
  <c r="D30" i="1" s="1"/>
  <c r="K30" i="1"/>
  <c r="D28" i="1"/>
  <c r="H30" i="1"/>
  <c r="Q30" i="1"/>
  <c r="G30" i="1"/>
  <c r="J30" i="1"/>
  <c r="I30" i="1"/>
  <c r="C27" i="1"/>
  <c r="N30" i="1"/>
  <c r="F30" i="1"/>
  <c r="E32" i="1"/>
  <c r="D34" i="1"/>
  <c r="J18" i="1"/>
  <c r="R18" i="1"/>
  <c r="B16" i="9"/>
  <c r="B29" i="9"/>
  <c r="T3" i="13"/>
  <c r="T3" i="12"/>
  <c r="T3" i="9"/>
  <c r="T3" i="8"/>
  <c r="T3" i="7"/>
  <c r="A4" i="7"/>
  <c r="E18" i="1"/>
  <c r="N18" i="1"/>
  <c r="Q18" i="1"/>
  <c r="F18" i="1"/>
  <c r="G18" i="1"/>
  <c r="S18" i="1"/>
  <c r="I18" i="1"/>
  <c r="L17" i="1"/>
  <c r="L18" i="1" s="1"/>
  <c r="J23" i="8"/>
  <c r="K23" i="8"/>
  <c r="D23" i="8"/>
  <c r="B29" i="8"/>
  <c r="W23" i="8"/>
  <c r="R15" i="1"/>
  <c r="C10" i="1"/>
  <c r="M23" i="8"/>
  <c r="J12" i="1"/>
  <c r="J15" i="1" s="1"/>
  <c r="I15" i="1"/>
  <c r="A21" i="8"/>
  <c r="N12" i="1"/>
  <c r="N15" i="1" s="1"/>
  <c r="B21" i="8"/>
  <c r="C11" i="1"/>
  <c r="S12" i="1"/>
  <c r="S15" i="1" s="1"/>
  <c r="A29" i="8"/>
  <c r="M12" i="1"/>
  <c r="S23" i="8"/>
  <c r="D13" i="1"/>
  <c r="N23" i="8"/>
  <c r="D11" i="1"/>
  <c r="D10" i="1"/>
  <c r="P23" i="8"/>
  <c r="K12" i="1"/>
  <c r="R12" i="1"/>
  <c r="O23" i="1"/>
  <c r="C29" i="1"/>
  <c r="O18" i="1"/>
  <c r="O15" i="1"/>
  <c r="C14" i="1"/>
  <c r="A36" i="8"/>
  <c r="B36" i="8"/>
  <c r="Q12" i="1"/>
  <c r="Q15" i="1" s="1"/>
  <c r="O12" i="1"/>
  <c r="R23" i="1"/>
  <c r="C17" i="1"/>
  <c r="P30" i="1"/>
  <c r="M15" i="1"/>
  <c r="B13" i="8"/>
  <c r="H12" i="1"/>
  <c r="H15" i="1" s="1"/>
  <c r="Q23" i="8"/>
  <c r="A29" i="9"/>
  <c r="I12" i="1"/>
  <c r="T30" i="11"/>
  <c r="Q19" i="1" s="1"/>
  <c r="Q23" i="1" s="1"/>
  <c r="T3" i="11"/>
  <c r="K15" i="1"/>
  <c r="D16" i="1"/>
  <c r="F32" i="1"/>
  <c r="D32" i="1" s="1"/>
  <c r="A4" i="9"/>
  <c r="G23" i="1"/>
  <c r="E30" i="1"/>
  <c r="A16" i="14"/>
  <c r="L9" i="1"/>
  <c r="D9" i="1" s="1"/>
  <c r="E15" i="1"/>
  <c r="A16" i="9"/>
  <c r="E23" i="8"/>
  <c r="B31" i="7"/>
  <c r="N3" i="7" s="1"/>
  <c r="F8" i="1"/>
  <c r="F12" i="1" s="1"/>
  <c r="A15" i="13"/>
  <c r="C22" i="1"/>
  <c r="E23" i="1"/>
  <c r="M18" i="1"/>
  <c r="K16" i="1"/>
  <c r="K18" i="1" s="1"/>
  <c r="E12" i="1"/>
  <c r="A13" i="8"/>
  <c r="C13" i="1"/>
  <c r="G23" i="8"/>
  <c r="C9" i="1"/>
  <c r="C8" i="1"/>
  <c r="G12" i="1"/>
  <c r="G15" i="1"/>
  <c r="A31" i="7"/>
  <c r="K23" i="1"/>
  <c r="C20" i="1"/>
  <c r="I3" i="13"/>
  <c r="I3" i="7"/>
  <c r="I3" i="12"/>
  <c r="I3" i="11"/>
  <c r="I3" i="9"/>
  <c r="I3" i="8"/>
  <c r="D4" i="14"/>
  <c r="D4" i="9"/>
  <c r="D4" i="13"/>
  <c r="D4" i="7"/>
  <c r="D4" i="8"/>
  <c r="D4" i="11"/>
  <c r="A4" i="14"/>
  <c r="A4" i="13"/>
  <c r="A4" i="8"/>
  <c r="A4" i="12"/>
  <c r="D21" i="1"/>
  <c r="B30" i="12"/>
  <c r="S23" i="1"/>
  <c r="D20" i="1"/>
  <c r="B18" i="12"/>
  <c r="A30" i="12"/>
  <c r="C21" i="1"/>
  <c r="A18" i="12"/>
  <c r="I23" i="1"/>
  <c r="B15" i="13"/>
  <c r="N3" i="13" s="1"/>
  <c r="D22" i="1"/>
  <c r="Q30" i="11"/>
  <c r="N19" i="1" s="1"/>
  <c r="N23" i="1" s="1"/>
  <c r="N30" i="11"/>
  <c r="L19" i="1" s="1"/>
  <c r="L23" i="1" s="1"/>
  <c r="K30" i="11"/>
  <c r="J19" i="1" s="1"/>
  <c r="J23" i="1" s="1"/>
  <c r="A28" i="11"/>
  <c r="H30" i="11"/>
  <c r="H19" i="1" s="1"/>
  <c r="H23" i="1" s="1"/>
  <c r="E30" i="11"/>
  <c r="F19" i="1" s="1"/>
  <c r="A19" i="11"/>
  <c r="C19" i="1"/>
  <c r="M23" i="1"/>
  <c r="A30" i="11"/>
  <c r="C26" i="1"/>
  <c r="D14" i="1"/>
  <c r="N3" i="9" l="1"/>
  <c r="R24" i="1"/>
  <c r="E24" i="1"/>
  <c r="D17" i="1"/>
  <c r="D18" i="1" s="1"/>
  <c r="N24" i="1"/>
  <c r="I24" i="1"/>
  <c r="L12" i="1"/>
  <c r="L15" i="1" s="1"/>
  <c r="L24" i="1" s="1"/>
  <c r="S24" i="1"/>
  <c r="J24" i="1"/>
  <c r="B23" i="8"/>
  <c r="N3" i="8" s="1"/>
  <c r="A23" i="8"/>
  <c r="C30" i="1"/>
  <c r="O24" i="1"/>
  <c r="Q24" i="1"/>
  <c r="C16" i="1"/>
  <c r="C18" i="1" s="1"/>
  <c r="H24" i="1"/>
  <c r="G24" i="1"/>
  <c r="M24" i="1"/>
  <c r="F15" i="1"/>
  <c r="D8" i="1"/>
  <c r="K24" i="1"/>
  <c r="C15" i="1"/>
  <c r="C12" i="1"/>
  <c r="N3" i="12"/>
  <c r="C23" i="1"/>
  <c r="B30" i="11"/>
  <c r="N3" i="11" s="1"/>
  <c r="D19" i="1"/>
  <c r="D23" i="1" s="1"/>
  <c r="F23" i="1"/>
  <c r="D12" i="1" l="1"/>
  <c r="D15" i="1" s="1"/>
  <c r="D24" i="1" s="1"/>
  <c r="L3" i="1" s="1"/>
  <c r="Q3" i="7" s="1"/>
  <c r="F24" i="1"/>
  <c r="C24" i="1"/>
  <c r="Q3" i="13" l="1"/>
  <c r="Q3" i="11"/>
  <c r="Q3" i="12"/>
  <c r="Q3" i="8"/>
  <c r="Q3" i="9"/>
  <c r="B14" i="25"/>
  <c r="Q3" i="14"/>
</calcChain>
</file>

<file path=xl/sharedStrings.xml><?xml version="1.0" encoding="utf-8"?>
<sst xmlns="http://schemas.openxmlformats.org/spreadsheetml/2006/main" count="1095" uniqueCount="463">
  <si>
    <t>折　込　部　数　明　細　書</t>
    <rPh sb="0" eb="1">
      <t>オリ</t>
    </rPh>
    <rPh sb="2" eb="3">
      <t>コミ</t>
    </rPh>
    <rPh sb="4" eb="5">
      <t>ブ</t>
    </rPh>
    <rPh sb="6" eb="7">
      <t>カズ</t>
    </rPh>
    <rPh sb="8" eb="9">
      <t>メイ</t>
    </rPh>
    <rPh sb="10" eb="11">
      <t>ホソ</t>
    </rPh>
    <rPh sb="12" eb="13">
      <t>ショ</t>
    </rPh>
    <phoneticPr fontId="3"/>
  </si>
  <si>
    <t>広告主名</t>
    <rPh sb="0" eb="3">
      <t>コウコクヌシ</t>
    </rPh>
    <rPh sb="3" eb="4">
      <t>メイ</t>
    </rPh>
    <phoneticPr fontId="3"/>
  </si>
  <si>
    <t>請求先名</t>
    <rPh sb="0" eb="2">
      <t>セイキュウ</t>
    </rPh>
    <rPh sb="2" eb="3">
      <t>サキ</t>
    </rPh>
    <rPh sb="3" eb="4">
      <t>ナ</t>
    </rPh>
    <phoneticPr fontId="3"/>
  </si>
  <si>
    <t>折込部数</t>
    <rPh sb="0" eb="2">
      <t>オリコミ</t>
    </rPh>
    <rPh sb="2" eb="4">
      <t>ブスウ</t>
    </rPh>
    <phoneticPr fontId="3"/>
  </si>
  <si>
    <t>折込日</t>
    <rPh sb="0" eb="2">
      <t>オリコミ</t>
    </rPh>
    <rPh sb="2" eb="3">
      <t>ビ</t>
    </rPh>
    <phoneticPr fontId="3"/>
  </si>
  <si>
    <t>市郡別</t>
    <rPh sb="0" eb="1">
      <t>シ</t>
    </rPh>
    <rPh sb="1" eb="2">
      <t>グン</t>
    </rPh>
    <rPh sb="2" eb="3">
      <t>ベツ</t>
    </rPh>
    <phoneticPr fontId="3"/>
  </si>
  <si>
    <t>日本海</t>
    <rPh sb="0" eb="2">
      <t>ニホン</t>
    </rPh>
    <rPh sb="2" eb="3">
      <t>カイ</t>
    </rPh>
    <phoneticPr fontId="3"/>
  </si>
  <si>
    <t>朝　　日</t>
    <rPh sb="0" eb="1">
      <t>アサ</t>
    </rPh>
    <rPh sb="3" eb="4">
      <t>ヒ</t>
    </rPh>
    <phoneticPr fontId="3"/>
  </si>
  <si>
    <t>読　　売</t>
    <rPh sb="0" eb="1">
      <t>ドク</t>
    </rPh>
    <rPh sb="3" eb="4">
      <t>バイ</t>
    </rPh>
    <phoneticPr fontId="3"/>
  </si>
  <si>
    <t>毎　　日</t>
    <rPh sb="0" eb="1">
      <t>マイ</t>
    </rPh>
    <rPh sb="3" eb="4">
      <t>ヒ</t>
    </rPh>
    <phoneticPr fontId="3"/>
  </si>
  <si>
    <t>山陰中央</t>
    <rPh sb="0" eb="2">
      <t>サンイン</t>
    </rPh>
    <rPh sb="2" eb="4">
      <t>チュウオウ</t>
    </rPh>
    <phoneticPr fontId="3"/>
  </si>
  <si>
    <t>日　　経</t>
    <rPh sb="0" eb="1">
      <t>ヒ</t>
    </rPh>
    <rPh sb="3" eb="4">
      <t>キョウ</t>
    </rPh>
    <phoneticPr fontId="3"/>
  </si>
  <si>
    <t>定数合計</t>
    <rPh sb="0" eb="2">
      <t>テイスウ</t>
    </rPh>
    <rPh sb="2" eb="4">
      <t>ゴウケイ</t>
    </rPh>
    <phoneticPr fontId="3"/>
  </si>
  <si>
    <t>配布数合計</t>
    <rPh sb="0" eb="2">
      <t>ハイフ</t>
    </rPh>
    <rPh sb="2" eb="3">
      <t>スウ</t>
    </rPh>
    <rPh sb="3" eb="5">
      <t>ゴウケイ</t>
    </rPh>
    <phoneticPr fontId="3"/>
  </si>
  <si>
    <t>定　数</t>
    <rPh sb="0" eb="1">
      <t>サダム</t>
    </rPh>
    <rPh sb="2" eb="3">
      <t>カズ</t>
    </rPh>
    <phoneticPr fontId="3"/>
  </si>
  <si>
    <t>配布部数</t>
    <rPh sb="0" eb="2">
      <t>ハイフ</t>
    </rPh>
    <rPh sb="2" eb="4">
      <t>ブスウ</t>
    </rPh>
    <phoneticPr fontId="3"/>
  </si>
  <si>
    <t>八頭郡</t>
    <rPh sb="0" eb="3">
      <t>ヤズグン</t>
    </rPh>
    <phoneticPr fontId="3"/>
  </si>
  <si>
    <t>岩美郡</t>
    <rPh sb="0" eb="3">
      <t>イワミグン</t>
    </rPh>
    <phoneticPr fontId="3"/>
  </si>
  <si>
    <t>東部合計</t>
    <rPh sb="0" eb="2">
      <t>トウブ</t>
    </rPh>
    <rPh sb="2" eb="4">
      <t>ゴウケイ</t>
    </rPh>
    <phoneticPr fontId="3"/>
  </si>
  <si>
    <t>倉吉市</t>
    <rPh sb="0" eb="3">
      <t>クラヨシシ</t>
    </rPh>
    <phoneticPr fontId="3"/>
  </si>
  <si>
    <t>東伯郡</t>
    <rPh sb="0" eb="3">
      <t>トウハクグン</t>
    </rPh>
    <phoneticPr fontId="3"/>
  </si>
  <si>
    <t>中部合計</t>
    <rPh sb="0" eb="2">
      <t>チュウブ</t>
    </rPh>
    <rPh sb="2" eb="4">
      <t>ゴウケイ</t>
    </rPh>
    <phoneticPr fontId="3"/>
  </si>
  <si>
    <t>米子市</t>
    <rPh sb="0" eb="3">
      <t>ヨナゴシ</t>
    </rPh>
    <phoneticPr fontId="3"/>
  </si>
  <si>
    <t>西伯郡</t>
    <rPh sb="0" eb="3">
      <t>サイハクグン</t>
    </rPh>
    <phoneticPr fontId="3"/>
  </si>
  <si>
    <t>日野郡</t>
    <rPh sb="0" eb="2">
      <t>ヒノ</t>
    </rPh>
    <rPh sb="2" eb="3">
      <t>グン</t>
    </rPh>
    <phoneticPr fontId="3"/>
  </si>
  <si>
    <t>境港市</t>
    <rPh sb="0" eb="3">
      <t>サカイミナトシ</t>
    </rPh>
    <phoneticPr fontId="3"/>
  </si>
  <si>
    <t>西部合計</t>
    <rPh sb="0" eb="2">
      <t>セイブ</t>
    </rPh>
    <rPh sb="2" eb="4">
      <t>ゴウケイ</t>
    </rPh>
    <phoneticPr fontId="3"/>
  </si>
  <si>
    <t>鳥取県合計</t>
    <rPh sb="0" eb="3">
      <t>トットリケン</t>
    </rPh>
    <rPh sb="3" eb="5">
      <t>ゴウケイ</t>
    </rPh>
    <phoneticPr fontId="3"/>
  </si>
  <si>
    <t>①-市郡別部数</t>
    <rPh sb="2" eb="3">
      <t>シ</t>
    </rPh>
    <rPh sb="3" eb="4">
      <t>グン</t>
    </rPh>
    <rPh sb="4" eb="5">
      <t>ベツ</t>
    </rPh>
    <rPh sb="5" eb="7">
      <t>ブスウ</t>
    </rPh>
    <phoneticPr fontId="3"/>
  </si>
  <si>
    <t>旧鳥取市</t>
    <rPh sb="0" eb="1">
      <t>キュウ</t>
    </rPh>
    <rPh sb="1" eb="4">
      <t>トットリシ</t>
    </rPh>
    <phoneticPr fontId="3"/>
  </si>
  <si>
    <t>新鳥取市</t>
    <rPh sb="0" eb="1">
      <t>シン</t>
    </rPh>
    <rPh sb="1" eb="4">
      <t>トットリシ</t>
    </rPh>
    <phoneticPr fontId="3"/>
  </si>
  <si>
    <t>旧気高郡</t>
    <rPh sb="0" eb="1">
      <t>キュウ</t>
    </rPh>
    <rPh sb="1" eb="4">
      <t>ケタカグン</t>
    </rPh>
    <phoneticPr fontId="3"/>
  </si>
  <si>
    <t>旧岩美郡（福部）</t>
    <rPh sb="0" eb="1">
      <t>キュウ</t>
    </rPh>
    <rPh sb="1" eb="3">
      <t>イワミ</t>
    </rPh>
    <rPh sb="3" eb="4">
      <t>グン</t>
    </rPh>
    <rPh sb="5" eb="7">
      <t>フクベ</t>
    </rPh>
    <phoneticPr fontId="3"/>
  </si>
  <si>
    <t>旧八頭郡</t>
    <rPh sb="0" eb="1">
      <t>キュウ</t>
    </rPh>
    <rPh sb="1" eb="4">
      <t>ヤズグン</t>
    </rPh>
    <phoneticPr fontId="3"/>
  </si>
  <si>
    <t>鳥取市合計</t>
    <rPh sb="0" eb="3">
      <t>トットリシ</t>
    </rPh>
    <rPh sb="3" eb="5">
      <t>ゴウケイ</t>
    </rPh>
    <phoneticPr fontId="3"/>
  </si>
  <si>
    <t>香美町</t>
    <rPh sb="0" eb="1">
      <t>カオ</t>
    </rPh>
    <rPh sb="1" eb="2">
      <t>ビ</t>
    </rPh>
    <rPh sb="2" eb="3">
      <t>チョウ</t>
    </rPh>
    <phoneticPr fontId="3"/>
  </si>
  <si>
    <t>美方</t>
    <rPh sb="0" eb="2">
      <t>ミカタ</t>
    </rPh>
    <phoneticPr fontId="3"/>
  </si>
  <si>
    <t>村岡</t>
    <rPh sb="0" eb="2">
      <t>ムラオカ</t>
    </rPh>
    <phoneticPr fontId="3"/>
  </si>
  <si>
    <t>香住</t>
    <rPh sb="0" eb="2">
      <t>カスミ</t>
    </rPh>
    <phoneticPr fontId="3"/>
  </si>
  <si>
    <t>兵庫県合計</t>
    <rPh sb="0" eb="3">
      <t>ヒョウゴケン</t>
    </rPh>
    <rPh sb="3" eb="5">
      <t>ゴウケイ</t>
    </rPh>
    <phoneticPr fontId="3"/>
  </si>
  <si>
    <t>浜坂温泉町</t>
    <rPh sb="0" eb="2">
      <t>ハマサカ</t>
    </rPh>
    <rPh sb="2" eb="4">
      <t>オンセン</t>
    </rPh>
    <rPh sb="4" eb="5">
      <t>マチ</t>
    </rPh>
    <phoneticPr fontId="3"/>
  </si>
  <si>
    <t>島根</t>
    <rPh sb="0" eb="2">
      <t>シマネ</t>
    </rPh>
    <phoneticPr fontId="3"/>
  </si>
  <si>
    <t>神戸</t>
    <rPh sb="0" eb="2">
      <t>コウベ</t>
    </rPh>
    <phoneticPr fontId="3"/>
  </si>
  <si>
    <t>②-鳥取市（旧鳥取市）</t>
    <rPh sb="2" eb="5">
      <t>トットリシ</t>
    </rPh>
    <rPh sb="6" eb="7">
      <t>キュウ</t>
    </rPh>
    <rPh sb="7" eb="10">
      <t>トットリシ</t>
    </rPh>
    <phoneticPr fontId="3"/>
  </si>
  <si>
    <t>東部地区</t>
    <rPh sb="0" eb="2">
      <t>トウブ</t>
    </rPh>
    <rPh sb="2" eb="4">
      <t>チク</t>
    </rPh>
    <phoneticPr fontId="3"/>
  </si>
  <si>
    <t>市　郡　別</t>
    <rPh sb="0" eb="1">
      <t>シ</t>
    </rPh>
    <rPh sb="2" eb="3">
      <t>グン</t>
    </rPh>
    <rPh sb="4" eb="5">
      <t>ベツ</t>
    </rPh>
    <phoneticPr fontId="3"/>
  </si>
  <si>
    <t>区　　　域</t>
    <rPh sb="0" eb="1">
      <t>ク</t>
    </rPh>
    <rPh sb="4" eb="5">
      <t>イキ</t>
    </rPh>
    <phoneticPr fontId="3"/>
  </si>
  <si>
    <t>中央</t>
    <rPh sb="0" eb="2">
      <t>チュウオウ</t>
    </rPh>
    <phoneticPr fontId="3"/>
  </si>
  <si>
    <t>西</t>
    <rPh sb="0" eb="1">
      <t>ニシ</t>
    </rPh>
    <phoneticPr fontId="3"/>
  </si>
  <si>
    <t>久松</t>
    <rPh sb="0" eb="2">
      <t>キュウショウ</t>
    </rPh>
    <phoneticPr fontId="3"/>
  </si>
  <si>
    <t>城南</t>
    <rPh sb="0" eb="2">
      <t>ジョウナン</t>
    </rPh>
    <phoneticPr fontId="3"/>
  </si>
  <si>
    <t>明徳</t>
    <rPh sb="0" eb="2">
      <t>メイトク</t>
    </rPh>
    <phoneticPr fontId="3"/>
  </si>
  <si>
    <t>北</t>
    <rPh sb="0" eb="1">
      <t>キタ</t>
    </rPh>
    <phoneticPr fontId="3"/>
  </si>
  <si>
    <t>城北</t>
    <rPh sb="0" eb="2">
      <t>ジョウホク</t>
    </rPh>
    <phoneticPr fontId="3"/>
  </si>
  <si>
    <t>城西</t>
    <rPh sb="0" eb="2">
      <t>ジョウサイ</t>
    </rPh>
    <phoneticPr fontId="3"/>
  </si>
  <si>
    <t>東</t>
    <rPh sb="0" eb="1">
      <t>ヒガシ</t>
    </rPh>
    <phoneticPr fontId="3"/>
  </si>
  <si>
    <t>南</t>
    <rPh sb="0" eb="1">
      <t>ミナミ</t>
    </rPh>
    <phoneticPr fontId="3"/>
  </si>
  <si>
    <t>美保</t>
    <rPh sb="0" eb="2">
      <t>ミホ</t>
    </rPh>
    <phoneticPr fontId="3"/>
  </si>
  <si>
    <t>城東</t>
    <rPh sb="0" eb="2">
      <t>ジョウトウ</t>
    </rPh>
    <phoneticPr fontId="3"/>
  </si>
  <si>
    <t>津ノ井</t>
    <rPh sb="0" eb="1">
      <t>ツ</t>
    </rPh>
    <rPh sb="2" eb="3">
      <t>イ</t>
    </rPh>
    <phoneticPr fontId="3"/>
  </si>
  <si>
    <t>賀露</t>
    <rPh sb="0" eb="2">
      <t>カロ</t>
    </rPh>
    <phoneticPr fontId="3"/>
  </si>
  <si>
    <t>湖山西</t>
    <rPh sb="0" eb="2">
      <t>コヤマ</t>
    </rPh>
    <rPh sb="2" eb="3">
      <t>ニシ</t>
    </rPh>
    <phoneticPr fontId="3"/>
  </si>
  <si>
    <t>湖山東</t>
    <rPh sb="0" eb="2">
      <t>コヤマ</t>
    </rPh>
    <rPh sb="2" eb="3">
      <t>ヒガシ</t>
    </rPh>
    <phoneticPr fontId="3"/>
  </si>
  <si>
    <t>末恒</t>
    <rPh sb="0" eb="2">
      <t>スエツネ</t>
    </rPh>
    <phoneticPr fontId="3"/>
  </si>
  <si>
    <t>湖南</t>
    <rPh sb="0" eb="2">
      <t>コナン</t>
    </rPh>
    <phoneticPr fontId="3"/>
  </si>
  <si>
    <t>高草</t>
    <rPh sb="0" eb="2">
      <t>タカクサ</t>
    </rPh>
    <phoneticPr fontId="3"/>
  </si>
  <si>
    <t>美和</t>
    <rPh sb="0" eb="2">
      <t>ミワ</t>
    </rPh>
    <phoneticPr fontId="3"/>
  </si>
  <si>
    <t>国府</t>
    <rPh sb="0" eb="2">
      <t>コクフ</t>
    </rPh>
    <phoneticPr fontId="3"/>
  </si>
  <si>
    <t>③-八頭郡・鳥取市（旧八頭郡・旧岩美郡・旧気高郡）</t>
    <rPh sb="2" eb="5">
      <t>ヤズグン</t>
    </rPh>
    <rPh sb="6" eb="9">
      <t>トットリシ</t>
    </rPh>
    <rPh sb="10" eb="11">
      <t>キュウ</t>
    </rPh>
    <rPh sb="11" eb="14">
      <t>ヤズグン</t>
    </rPh>
    <rPh sb="15" eb="16">
      <t>キュウ</t>
    </rPh>
    <rPh sb="16" eb="19">
      <t>イワミグン</t>
    </rPh>
    <rPh sb="20" eb="21">
      <t>キュウ</t>
    </rPh>
    <rPh sb="21" eb="24">
      <t>ケタカグン</t>
    </rPh>
    <phoneticPr fontId="3"/>
  </si>
  <si>
    <t>郡家</t>
    <rPh sb="0" eb="2">
      <t>コオゲ</t>
    </rPh>
    <phoneticPr fontId="3"/>
  </si>
  <si>
    <t>船岡</t>
    <rPh sb="0" eb="2">
      <t>フナオカ</t>
    </rPh>
    <phoneticPr fontId="3"/>
  </si>
  <si>
    <t>丹比</t>
    <rPh sb="0" eb="2">
      <t>タンピ</t>
    </rPh>
    <phoneticPr fontId="3"/>
  </si>
  <si>
    <t>若桜</t>
    <rPh sb="0" eb="2">
      <t>ワカサ</t>
    </rPh>
    <phoneticPr fontId="3"/>
  </si>
  <si>
    <t>八頭郡若桜町</t>
    <rPh sb="0" eb="3">
      <t>ヤズグン</t>
    </rPh>
    <rPh sb="3" eb="6">
      <t>ワカサチョウ</t>
    </rPh>
    <phoneticPr fontId="3"/>
  </si>
  <si>
    <t>河原</t>
    <rPh sb="0" eb="2">
      <t>カワハラ</t>
    </rPh>
    <phoneticPr fontId="3"/>
  </si>
  <si>
    <t>八上</t>
    <rPh sb="0" eb="2">
      <t>ヤカミ</t>
    </rPh>
    <phoneticPr fontId="3"/>
  </si>
  <si>
    <t>用瀬</t>
    <rPh sb="0" eb="2">
      <t>モチガセ</t>
    </rPh>
    <phoneticPr fontId="3"/>
  </si>
  <si>
    <t>佐治</t>
    <rPh sb="0" eb="2">
      <t>サジ</t>
    </rPh>
    <phoneticPr fontId="3"/>
  </si>
  <si>
    <t>八頭郡智頭町</t>
    <rPh sb="0" eb="3">
      <t>ヤズグン</t>
    </rPh>
    <rPh sb="3" eb="6">
      <t>チズチョウ</t>
    </rPh>
    <phoneticPr fontId="3"/>
  </si>
  <si>
    <t>福部</t>
    <rPh sb="0" eb="2">
      <t>フクベ</t>
    </rPh>
    <phoneticPr fontId="3"/>
  </si>
  <si>
    <t>岩美北</t>
    <rPh sb="0" eb="2">
      <t>イワミ</t>
    </rPh>
    <rPh sb="2" eb="3">
      <t>キタ</t>
    </rPh>
    <phoneticPr fontId="3"/>
  </si>
  <si>
    <t>岩美南</t>
    <rPh sb="0" eb="2">
      <t>イワミ</t>
    </rPh>
    <rPh sb="2" eb="3">
      <t>ミナミ</t>
    </rPh>
    <phoneticPr fontId="3"/>
  </si>
  <si>
    <t>宝木</t>
    <rPh sb="0" eb="2">
      <t>ホウギ</t>
    </rPh>
    <phoneticPr fontId="3"/>
  </si>
  <si>
    <t>浜村</t>
    <rPh sb="0" eb="2">
      <t>ハマムラ</t>
    </rPh>
    <phoneticPr fontId="3"/>
  </si>
  <si>
    <t>鹿野</t>
    <rPh sb="0" eb="2">
      <t>シカノ</t>
    </rPh>
    <phoneticPr fontId="3"/>
  </si>
  <si>
    <t>青谷</t>
    <rPh sb="0" eb="2">
      <t>アオヤ</t>
    </rPh>
    <phoneticPr fontId="3"/>
  </si>
  <si>
    <t>中部地区</t>
    <rPh sb="0" eb="2">
      <t>チュウブ</t>
    </rPh>
    <rPh sb="2" eb="4">
      <t>チク</t>
    </rPh>
    <phoneticPr fontId="3"/>
  </si>
  <si>
    <t>関金</t>
    <rPh sb="0" eb="2">
      <t>セキガネ</t>
    </rPh>
    <phoneticPr fontId="3"/>
  </si>
  <si>
    <t>灘手（大栄）</t>
    <rPh sb="0" eb="1">
      <t>ナダ</t>
    </rPh>
    <rPh sb="1" eb="2">
      <t>テ</t>
    </rPh>
    <rPh sb="3" eb="5">
      <t>ダイエイ</t>
    </rPh>
    <phoneticPr fontId="3"/>
  </si>
  <si>
    <t>東伯郡三朝町</t>
    <rPh sb="0" eb="3">
      <t>トウハクグン</t>
    </rPh>
    <rPh sb="3" eb="6">
      <t>ミササチョウ</t>
    </rPh>
    <phoneticPr fontId="3"/>
  </si>
  <si>
    <t>三朝</t>
    <rPh sb="0" eb="2">
      <t>ミササ</t>
    </rPh>
    <phoneticPr fontId="3"/>
  </si>
  <si>
    <t>旭</t>
    <rPh sb="0" eb="1">
      <t>アサヒ</t>
    </rPh>
    <phoneticPr fontId="3"/>
  </si>
  <si>
    <t>東伯郡湯梨浜町</t>
    <rPh sb="0" eb="3">
      <t>トウハクグン</t>
    </rPh>
    <rPh sb="3" eb="4">
      <t>ユ</t>
    </rPh>
    <rPh sb="4" eb="5">
      <t>リ</t>
    </rPh>
    <rPh sb="5" eb="6">
      <t>ハマ</t>
    </rPh>
    <rPh sb="6" eb="7">
      <t>チョウ</t>
    </rPh>
    <phoneticPr fontId="3"/>
  </si>
  <si>
    <t>（旧東郷町・泊村・羽合町）</t>
    <rPh sb="1" eb="2">
      <t>キュウ</t>
    </rPh>
    <rPh sb="2" eb="4">
      <t>トウゴウ</t>
    </rPh>
    <rPh sb="4" eb="5">
      <t>マチ</t>
    </rPh>
    <rPh sb="6" eb="7">
      <t>トマリ</t>
    </rPh>
    <rPh sb="7" eb="8">
      <t>ソン</t>
    </rPh>
    <rPh sb="9" eb="12">
      <t>ハワイチョウ</t>
    </rPh>
    <phoneticPr fontId="3"/>
  </si>
  <si>
    <t>松崎</t>
    <rPh sb="0" eb="2">
      <t>マツザキ</t>
    </rPh>
    <phoneticPr fontId="3"/>
  </si>
  <si>
    <t>泊</t>
    <rPh sb="0" eb="1">
      <t>トマリ</t>
    </rPh>
    <phoneticPr fontId="3"/>
  </si>
  <si>
    <t>羽合</t>
    <rPh sb="0" eb="2">
      <t>ハワイ</t>
    </rPh>
    <phoneticPr fontId="3"/>
  </si>
  <si>
    <t>東伯郡琴浦町</t>
    <rPh sb="0" eb="3">
      <t>トウハクグン</t>
    </rPh>
    <rPh sb="3" eb="6">
      <t>コトウラチョウ</t>
    </rPh>
    <phoneticPr fontId="3"/>
  </si>
  <si>
    <t>北条</t>
    <rPh sb="0" eb="2">
      <t>ホウジョウ</t>
    </rPh>
    <phoneticPr fontId="3"/>
  </si>
  <si>
    <t>大栄</t>
    <rPh sb="0" eb="2">
      <t>ダイエイ</t>
    </rPh>
    <phoneticPr fontId="3"/>
  </si>
  <si>
    <t>浦安</t>
    <rPh sb="0" eb="2">
      <t>ウラヤス</t>
    </rPh>
    <phoneticPr fontId="3"/>
  </si>
  <si>
    <t>八橋</t>
    <rPh sb="0" eb="2">
      <t>ヤバセ</t>
    </rPh>
    <phoneticPr fontId="3"/>
  </si>
  <si>
    <t>⑤-米子市</t>
    <rPh sb="2" eb="5">
      <t>ヨナゴシ</t>
    </rPh>
    <phoneticPr fontId="3"/>
  </si>
  <si>
    <t>西部地区</t>
    <rPh sb="0" eb="2">
      <t>セイブ</t>
    </rPh>
    <rPh sb="2" eb="4">
      <t>チク</t>
    </rPh>
    <phoneticPr fontId="3"/>
  </si>
  <si>
    <t>河崎</t>
    <rPh sb="0" eb="2">
      <t>カワサキ</t>
    </rPh>
    <phoneticPr fontId="3"/>
  </si>
  <si>
    <t>旗ケ崎</t>
    <rPh sb="0" eb="1">
      <t>ハタ</t>
    </rPh>
    <rPh sb="2" eb="3">
      <t>サキ</t>
    </rPh>
    <phoneticPr fontId="3"/>
  </si>
  <si>
    <t>皆生</t>
    <rPh sb="0" eb="2">
      <t>カイケ</t>
    </rPh>
    <phoneticPr fontId="3"/>
  </si>
  <si>
    <t>福原</t>
    <rPh sb="0" eb="2">
      <t>フクハラ</t>
    </rPh>
    <phoneticPr fontId="3"/>
  </si>
  <si>
    <t>両三柳</t>
    <rPh sb="0" eb="1">
      <t>リョウ</t>
    </rPh>
    <rPh sb="1" eb="2">
      <t>サン</t>
    </rPh>
    <rPh sb="2" eb="3">
      <t>ヤナギ</t>
    </rPh>
    <phoneticPr fontId="3"/>
  </si>
  <si>
    <t>米子市旧市内</t>
    <rPh sb="0" eb="2">
      <t>ヨナゴ</t>
    </rPh>
    <rPh sb="2" eb="3">
      <t>シ</t>
    </rPh>
    <rPh sb="3" eb="4">
      <t>キュウ</t>
    </rPh>
    <rPh sb="4" eb="6">
      <t>シナイ</t>
    </rPh>
    <phoneticPr fontId="3"/>
  </si>
  <si>
    <t>米子市新市内</t>
    <rPh sb="0" eb="3">
      <t>ヨナゴシ</t>
    </rPh>
    <rPh sb="3" eb="4">
      <t>シン</t>
    </rPh>
    <rPh sb="4" eb="6">
      <t>シナイ</t>
    </rPh>
    <phoneticPr fontId="3"/>
  </si>
  <si>
    <t>（弓浜半島）</t>
    <rPh sb="1" eb="2">
      <t>ユミ</t>
    </rPh>
    <rPh sb="2" eb="3">
      <t>ハマ</t>
    </rPh>
    <rPh sb="3" eb="5">
      <t>ハントウ</t>
    </rPh>
    <phoneticPr fontId="3"/>
  </si>
  <si>
    <t>彦名</t>
    <rPh sb="0" eb="1">
      <t>ヒコ</t>
    </rPh>
    <rPh sb="1" eb="2">
      <t>ナ</t>
    </rPh>
    <phoneticPr fontId="3"/>
  </si>
  <si>
    <t>弓ケ浜</t>
    <rPh sb="0" eb="1">
      <t>ユミ</t>
    </rPh>
    <rPh sb="2" eb="3">
      <t>ハマ</t>
    </rPh>
    <phoneticPr fontId="3"/>
  </si>
  <si>
    <t>崎津</t>
    <rPh sb="0" eb="1">
      <t>サキ</t>
    </rPh>
    <rPh sb="1" eb="2">
      <t>ツ</t>
    </rPh>
    <phoneticPr fontId="3"/>
  </si>
  <si>
    <t>和田</t>
    <rPh sb="0" eb="2">
      <t>ワダ</t>
    </rPh>
    <phoneticPr fontId="3"/>
  </si>
  <si>
    <t>大篠津</t>
    <rPh sb="0" eb="1">
      <t>オオ</t>
    </rPh>
    <rPh sb="1" eb="3">
      <t>シノツ</t>
    </rPh>
    <phoneticPr fontId="3"/>
  </si>
  <si>
    <t>米子市・日吉津村</t>
    <rPh sb="0" eb="3">
      <t>ヨナゴシ</t>
    </rPh>
    <rPh sb="4" eb="8">
      <t>ヒエヅソン</t>
    </rPh>
    <phoneticPr fontId="3"/>
  </si>
  <si>
    <t>春日</t>
    <rPh sb="0" eb="2">
      <t>カスガ</t>
    </rPh>
    <phoneticPr fontId="3"/>
  </si>
  <si>
    <t>淀江</t>
    <rPh sb="0" eb="2">
      <t>ヨドエ</t>
    </rPh>
    <phoneticPr fontId="3"/>
  </si>
  <si>
    <t>中部</t>
    <rPh sb="0" eb="2">
      <t>チュウブ</t>
    </rPh>
    <phoneticPr fontId="3"/>
  </si>
  <si>
    <t>中浜</t>
    <rPh sb="0" eb="2">
      <t>ナカハマ</t>
    </rPh>
    <phoneticPr fontId="3"/>
  </si>
  <si>
    <t>⑥ｰ西伯郡・日野郡</t>
    <rPh sb="2" eb="5">
      <t>サイハクグン</t>
    </rPh>
    <rPh sb="6" eb="8">
      <t>ヒノ</t>
    </rPh>
    <rPh sb="8" eb="9">
      <t>グン</t>
    </rPh>
    <phoneticPr fontId="3"/>
  </si>
  <si>
    <t>西伯郡大山町</t>
    <rPh sb="0" eb="3">
      <t>サイハクグン</t>
    </rPh>
    <rPh sb="3" eb="5">
      <t>ダイセン</t>
    </rPh>
    <rPh sb="5" eb="6">
      <t>チョウ</t>
    </rPh>
    <phoneticPr fontId="3"/>
  </si>
  <si>
    <t>西伯郡南部町</t>
    <rPh sb="0" eb="3">
      <t>サイハクグン</t>
    </rPh>
    <rPh sb="3" eb="6">
      <t>ナンブチョウ</t>
    </rPh>
    <phoneticPr fontId="3"/>
  </si>
  <si>
    <t>西伯郡伯耆町</t>
    <rPh sb="0" eb="3">
      <t>サイハクグン</t>
    </rPh>
    <rPh sb="3" eb="4">
      <t>ハク</t>
    </rPh>
    <rPh sb="5" eb="6">
      <t>マチ</t>
    </rPh>
    <phoneticPr fontId="3"/>
  </si>
  <si>
    <t>中山</t>
    <rPh sb="0" eb="2">
      <t>ナカヤマ</t>
    </rPh>
    <phoneticPr fontId="3"/>
  </si>
  <si>
    <t>名和</t>
    <rPh sb="0" eb="2">
      <t>ナワ</t>
    </rPh>
    <phoneticPr fontId="3"/>
  </si>
  <si>
    <t>大山</t>
    <rPh sb="0" eb="2">
      <t>ダイセン</t>
    </rPh>
    <phoneticPr fontId="3"/>
  </si>
  <si>
    <t>手間</t>
    <rPh sb="0" eb="2">
      <t>テマ</t>
    </rPh>
    <phoneticPr fontId="3"/>
  </si>
  <si>
    <t>法勝寺</t>
    <rPh sb="0" eb="1">
      <t>ホウ</t>
    </rPh>
    <rPh sb="1" eb="2">
      <t>カツ</t>
    </rPh>
    <rPh sb="2" eb="3">
      <t>テラ</t>
    </rPh>
    <phoneticPr fontId="3"/>
  </si>
  <si>
    <t>岸本</t>
    <rPh sb="0" eb="2">
      <t>キシモト</t>
    </rPh>
    <phoneticPr fontId="3"/>
  </si>
  <si>
    <t>溝口</t>
    <rPh sb="0" eb="2">
      <t>ミゾクチ</t>
    </rPh>
    <phoneticPr fontId="3"/>
  </si>
  <si>
    <t>日野郡江府町</t>
    <rPh sb="0" eb="2">
      <t>ヒノ</t>
    </rPh>
    <rPh sb="2" eb="3">
      <t>グン</t>
    </rPh>
    <rPh sb="3" eb="6">
      <t>コウフチョウ</t>
    </rPh>
    <phoneticPr fontId="3"/>
  </si>
  <si>
    <t>日野郡日野町</t>
    <rPh sb="0" eb="2">
      <t>ヒノ</t>
    </rPh>
    <rPh sb="2" eb="3">
      <t>グン</t>
    </rPh>
    <rPh sb="3" eb="6">
      <t>ヒノチョウ</t>
    </rPh>
    <phoneticPr fontId="3"/>
  </si>
  <si>
    <t>日野郡日南町</t>
    <rPh sb="0" eb="2">
      <t>ヒノ</t>
    </rPh>
    <rPh sb="2" eb="3">
      <t>グン</t>
    </rPh>
    <rPh sb="3" eb="6">
      <t>ニチナンチョウ</t>
    </rPh>
    <phoneticPr fontId="3"/>
  </si>
  <si>
    <t>江尾</t>
    <rPh sb="0" eb="1">
      <t>エ</t>
    </rPh>
    <rPh sb="1" eb="2">
      <t>オ</t>
    </rPh>
    <phoneticPr fontId="3"/>
  </si>
  <si>
    <t>根雨</t>
    <rPh sb="0" eb="2">
      <t>ネウ</t>
    </rPh>
    <phoneticPr fontId="3"/>
  </si>
  <si>
    <t>黒坂</t>
    <rPh sb="0" eb="2">
      <t>クロサカ</t>
    </rPh>
    <phoneticPr fontId="3"/>
  </si>
  <si>
    <t>阿毘縁</t>
    <rPh sb="0" eb="1">
      <t>ア</t>
    </rPh>
    <rPh sb="1" eb="2">
      <t>ビ</t>
    </rPh>
    <rPh sb="2" eb="3">
      <t>エン</t>
    </rPh>
    <phoneticPr fontId="3"/>
  </si>
  <si>
    <t>石見</t>
    <rPh sb="0" eb="1">
      <t>イシ</t>
    </rPh>
    <rPh sb="1" eb="2">
      <t>ミ</t>
    </rPh>
    <phoneticPr fontId="3"/>
  </si>
  <si>
    <t>⑦-境港・島根県</t>
    <rPh sb="2" eb="4">
      <t>サカイミナト</t>
    </rPh>
    <rPh sb="5" eb="7">
      <t>シマネ</t>
    </rPh>
    <rPh sb="7" eb="8">
      <t>ケン</t>
    </rPh>
    <phoneticPr fontId="3"/>
  </si>
  <si>
    <t>境港</t>
    <rPh sb="0" eb="2">
      <t>サカイミナト</t>
    </rPh>
    <phoneticPr fontId="3"/>
  </si>
  <si>
    <t>上道</t>
    <rPh sb="0" eb="1">
      <t>ジョウ</t>
    </rPh>
    <rPh sb="1" eb="2">
      <t>ドウ</t>
    </rPh>
    <phoneticPr fontId="3"/>
  </si>
  <si>
    <t>余子</t>
    <rPh sb="0" eb="1">
      <t>アマ</t>
    </rPh>
    <rPh sb="1" eb="2">
      <t>コ</t>
    </rPh>
    <phoneticPr fontId="3"/>
  </si>
  <si>
    <t>渡</t>
    <rPh sb="0" eb="1">
      <t>ワタ</t>
    </rPh>
    <phoneticPr fontId="3"/>
  </si>
  <si>
    <t>外江</t>
    <rPh sb="0" eb="1">
      <t>ソト</t>
    </rPh>
    <rPh sb="1" eb="2">
      <t>エ</t>
    </rPh>
    <phoneticPr fontId="3"/>
  </si>
  <si>
    <t>島根県</t>
    <rPh sb="0" eb="3">
      <t>シマネケン</t>
    </rPh>
    <phoneticPr fontId="3"/>
  </si>
  <si>
    <t>安来中央</t>
    <rPh sb="0" eb="2">
      <t>ヤスギ</t>
    </rPh>
    <rPh sb="2" eb="4">
      <t>チュウオウ</t>
    </rPh>
    <phoneticPr fontId="3"/>
  </si>
  <si>
    <t>広瀬</t>
    <rPh sb="0" eb="2">
      <t>ヒロセ</t>
    </rPh>
    <phoneticPr fontId="3"/>
  </si>
  <si>
    <t>美保関</t>
    <rPh sb="0" eb="3">
      <t>ミホノセキ</t>
    </rPh>
    <phoneticPr fontId="3"/>
  </si>
  <si>
    <t>松江中央</t>
    <rPh sb="0" eb="2">
      <t>マツエ</t>
    </rPh>
    <rPh sb="2" eb="4">
      <t>チュウオウ</t>
    </rPh>
    <phoneticPr fontId="3"/>
  </si>
  <si>
    <t>荒島</t>
    <rPh sb="0" eb="2">
      <t>アラシマ</t>
    </rPh>
    <phoneticPr fontId="3"/>
  </si>
  <si>
    <t>揖屋</t>
    <rPh sb="0" eb="2">
      <t>イヤ</t>
    </rPh>
    <phoneticPr fontId="3"/>
  </si>
  <si>
    <t>⑧-兵庫県美方郡</t>
    <rPh sb="2" eb="5">
      <t>ヒョウゴケン</t>
    </rPh>
    <rPh sb="5" eb="8">
      <t>ミカタグン</t>
    </rPh>
    <phoneticPr fontId="3"/>
  </si>
  <si>
    <t>北兵庫</t>
    <rPh sb="0" eb="1">
      <t>キタ</t>
    </rPh>
    <rPh sb="1" eb="3">
      <t>ヒョウゴ</t>
    </rPh>
    <phoneticPr fontId="3"/>
  </si>
  <si>
    <t>浜坂</t>
    <rPh sb="0" eb="2">
      <t>ハマサカ</t>
    </rPh>
    <phoneticPr fontId="3"/>
  </si>
  <si>
    <t>湯村</t>
    <rPh sb="0" eb="2">
      <t>ユムラ</t>
    </rPh>
    <phoneticPr fontId="3"/>
  </si>
  <si>
    <t>美方郡香美町</t>
    <rPh sb="0" eb="2">
      <t>ミカタ</t>
    </rPh>
    <rPh sb="2" eb="3">
      <t>グン</t>
    </rPh>
    <rPh sb="3" eb="4">
      <t>カオ</t>
    </rPh>
    <rPh sb="4" eb="5">
      <t>ビ</t>
    </rPh>
    <rPh sb="5" eb="6">
      <t>チョウ</t>
    </rPh>
    <phoneticPr fontId="3"/>
  </si>
  <si>
    <t>サイズ</t>
    <phoneticPr fontId="3"/>
  </si>
  <si>
    <t>上井</t>
    <rPh sb="0" eb="2">
      <t>アゲイ</t>
    </rPh>
    <phoneticPr fontId="3"/>
  </si>
  <si>
    <t>旧市内計</t>
    <rPh sb="0" eb="3">
      <t>キュウシナイ</t>
    </rPh>
    <rPh sb="3" eb="4">
      <t>ケイ</t>
    </rPh>
    <phoneticPr fontId="3"/>
  </si>
  <si>
    <t>新市内計</t>
    <rPh sb="0" eb="1">
      <t>シン</t>
    </rPh>
    <rPh sb="1" eb="3">
      <t>シナイ</t>
    </rPh>
    <rPh sb="3" eb="4">
      <t>ケイ</t>
    </rPh>
    <phoneticPr fontId="3"/>
  </si>
  <si>
    <t>（旧市内配布数合計）</t>
    <rPh sb="1" eb="2">
      <t>キュウ</t>
    </rPh>
    <rPh sb="2" eb="4">
      <t>シナイ</t>
    </rPh>
    <rPh sb="4" eb="6">
      <t>ハイフ</t>
    </rPh>
    <rPh sb="6" eb="7">
      <t>カズ</t>
    </rPh>
    <rPh sb="7" eb="9">
      <t>ゴウケイ</t>
    </rPh>
    <phoneticPr fontId="3"/>
  </si>
  <si>
    <t>（新市内配布数合計）</t>
    <rPh sb="1" eb="4">
      <t>シンシナイ</t>
    </rPh>
    <rPh sb="4" eb="6">
      <t>ハイフ</t>
    </rPh>
    <rPh sb="6" eb="7">
      <t>スウ</t>
    </rPh>
    <rPh sb="7" eb="9">
      <t>ゴウケイ</t>
    </rPh>
    <phoneticPr fontId="3"/>
  </si>
  <si>
    <t>八頭郡八頭町</t>
    <rPh sb="0" eb="3">
      <t>ヤズグン</t>
    </rPh>
    <rPh sb="3" eb="5">
      <t>ハチトウ</t>
    </rPh>
    <rPh sb="5" eb="6">
      <t>マチ</t>
    </rPh>
    <phoneticPr fontId="3"/>
  </si>
  <si>
    <t>(旧北条町・大栄町）</t>
    <rPh sb="1" eb="2">
      <t>キュウ</t>
    </rPh>
    <rPh sb="2" eb="4">
      <t>ホウジョウ</t>
    </rPh>
    <rPh sb="4" eb="5">
      <t>チョウ</t>
    </rPh>
    <rPh sb="6" eb="7">
      <t>ダイ</t>
    </rPh>
    <rPh sb="7" eb="8">
      <t>エイ</t>
    </rPh>
    <rPh sb="8" eb="9">
      <t>チョウ</t>
    </rPh>
    <phoneticPr fontId="3"/>
  </si>
  <si>
    <t>鳥取県</t>
    <rPh sb="0" eb="3">
      <t>トットリケン</t>
    </rPh>
    <phoneticPr fontId="3"/>
  </si>
  <si>
    <t>浜坂・温泉</t>
    <rPh sb="0" eb="2">
      <t>ハマサカ</t>
    </rPh>
    <rPh sb="3" eb="5">
      <t>オンセン</t>
    </rPh>
    <phoneticPr fontId="3"/>
  </si>
  <si>
    <t>東伯郡北栄町</t>
    <rPh sb="0" eb="3">
      <t>トウハクグン</t>
    </rPh>
    <rPh sb="3" eb="6">
      <t>ホクエイマチ</t>
    </rPh>
    <phoneticPr fontId="3"/>
  </si>
  <si>
    <t>新聞折込広告取扱基準</t>
    <rPh sb="0" eb="2">
      <t>シンブン</t>
    </rPh>
    <rPh sb="2" eb="4">
      <t>オリコミ</t>
    </rPh>
    <rPh sb="4" eb="6">
      <t>コウコク</t>
    </rPh>
    <rPh sb="6" eb="8">
      <t>トリアツカイ</t>
    </rPh>
    <rPh sb="8" eb="10">
      <t>キジュン</t>
    </rPh>
    <phoneticPr fontId="3"/>
  </si>
  <si>
    <t>　日本新聞協会に加盟する新聞社とその販売店は折り込み広告の社会的影響を考慮して「新聞折込広告の取扱基準を設けております。当社では、下記のような折込広告は取り扱いできませんのでご注意下さい。</t>
    <rPh sb="1" eb="3">
      <t>ニホン</t>
    </rPh>
    <rPh sb="3" eb="5">
      <t>シンブン</t>
    </rPh>
    <rPh sb="5" eb="7">
      <t>キョウカイ</t>
    </rPh>
    <rPh sb="8" eb="10">
      <t>カメイ</t>
    </rPh>
    <rPh sb="12" eb="14">
      <t>シンブン</t>
    </rPh>
    <rPh sb="14" eb="15">
      <t>シャ</t>
    </rPh>
    <rPh sb="18" eb="20">
      <t>ハンバイ</t>
    </rPh>
    <rPh sb="20" eb="21">
      <t>テン</t>
    </rPh>
    <rPh sb="22" eb="23">
      <t>オ</t>
    </rPh>
    <rPh sb="24" eb="25">
      <t>コ</t>
    </rPh>
    <rPh sb="26" eb="28">
      <t>コウコク</t>
    </rPh>
    <rPh sb="29" eb="32">
      <t>シャカイテキ</t>
    </rPh>
    <rPh sb="32" eb="34">
      <t>エイキョウ</t>
    </rPh>
    <rPh sb="35" eb="37">
      <t>コウリョ</t>
    </rPh>
    <rPh sb="40" eb="42">
      <t>シンブン</t>
    </rPh>
    <rPh sb="42" eb="44">
      <t>オリコミ</t>
    </rPh>
    <rPh sb="44" eb="46">
      <t>コウコク</t>
    </rPh>
    <rPh sb="47" eb="49">
      <t>トリアツカイ</t>
    </rPh>
    <rPh sb="49" eb="51">
      <t>キジュン</t>
    </rPh>
    <rPh sb="52" eb="53">
      <t>モウ</t>
    </rPh>
    <rPh sb="60" eb="62">
      <t>トウシャ</t>
    </rPh>
    <rPh sb="65" eb="67">
      <t>カキ</t>
    </rPh>
    <rPh sb="71" eb="73">
      <t>オリコミ</t>
    </rPh>
    <rPh sb="73" eb="75">
      <t>コウコク</t>
    </rPh>
    <rPh sb="76" eb="77">
      <t>ト</t>
    </rPh>
    <rPh sb="78" eb="79">
      <t>アツカ</t>
    </rPh>
    <rPh sb="88" eb="90">
      <t>チュウイ</t>
    </rPh>
    <rPh sb="90" eb="91">
      <t>クダ</t>
    </rPh>
    <phoneticPr fontId="3"/>
  </si>
  <si>
    <t>①</t>
    <phoneticPr fontId="3"/>
  </si>
  <si>
    <t>国際条約・日本国内における各法規、条例に違反する広告。</t>
    <rPh sb="0" eb="2">
      <t>コクサイ</t>
    </rPh>
    <rPh sb="2" eb="4">
      <t>ジョウヤク</t>
    </rPh>
    <rPh sb="5" eb="7">
      <t>ニホン</t>
    </rPh>
    <rPh sb="7" eb="9">
      <t>コクナイ</t>
    </rPh>
    <rPh sb="13" eb="14">
      <t>カク</t>
    </rPh>
    <rPh sb="14" eb="16">
      <t>ホウキ</t>
    </rPh>
    <rPh sb="17" eb="19">
      <t>ジョウレイ</t>
    </rPh>
    <rPh sb="20" eb="22">
      <t>イハン</t>
    </rPh>
    <rPh sb="24" eb="26">
      <t>コウコク</t>
    </rPh>
    <phoneticPr fontId="3"/>
  </si>
  <si>
    <t>②</t>
    <phoneticPr fontId="3"/>
  </si>
  <si>
    <r>
      <t>広告の内容がはっきりしないもの。</t>
    </r>
    <r>
      <rPr>
        <sz val="11"/>
        <rFont val="ＭＳ Ｐゴシック"/>
        <family val="3"/>
        <charset val="128"/>
      </rPr>
      <t>および、広告主の所在地、事業所名、または責任者の記載がないもの。（特に会場を借用して、催事・出張販売等を行う場合は、主催者の住所氏名の記載が必須条件です。）</t>
    </r>
    <rPh sb="0" eb="2">
      <t>コウコク</t>
    </rPh>
    <rPh sb="3" eb="5">
      <t>ナイヨウ</t>
    </rPh>
    <rPh sb="20" eb="23">
      <t>コウコクヌシ</t>
    </rPh>
    <rPh sb="24" eb="27">
      <t>ショザイチ</t>
    </rPh>
    <rPh sb="28" eb="31">
      <t>ジギョウショ</t>
    </rPh>
    <rPh sb="31" eb="32">
      <t>メイ</t>
    </rPh>
    <rPh sb="36" eb="39">
      <t>セキニンシャ</t>
    </rPh>
    <rPh sb="40" eb="42">
      <t>キサイ</t>
    </rPh>
    <rPh sb="49" eb="50">
      <t>トク</t>
    </rPh>
    <rPh sb="51" eb="53">
      <t>カイジョウ</t>
    </rPh>
    <rPh sb="54" eb="56">
      <t>シャクヨウ</t>
    </rPh>
    <rPh sb="59" eb="61">
      <t>サイジ</t>
    </rPh>
    <rPh sb="62" eb="64">
      <t>シュッチョウ</t>
    </rPh>
    <rPh sb="64" eb="66">
      <t>ハンバイ</t>
    </rPh>
    <rPh sb="66" eb="67">
      <t>トウ</t>
    </rPh>
    <rPh sb="68" eb="69">
      <t>オコナ</t>
    </rPh>
    <rPh sb="70" eb="72">
      <t>バアイ</t>
    </rPh>
    <rPh sb="74" eb="77">
      <t>シュサイシャ</t>
    </rPh>
    <rPh sb="78" eb="80">
      <t>ジュウショ</t>
    </rPh>
    <rPh sb="80" eb="82">
      <t>シメイ</t>
    </rPh>
    <rPh sb="83" eb="85">
      <t>キサイ</t>
    </rPh>
    <rPh sb="86" eb="88">
      <t>ヒッス</t>
    </rPh>
    <rPh sb="88" eb="90">
      <t>ジョウケン</t>
    </rPh>
    <phoneticPr fontId="3"/>
  </si>
  <si>
    <t>③</t>
    <phoneticPr fontId="3"/>
  </si>
  <si>
    <r>
      <t>虚偽誇大な表現を用いたもの</t>
    </r>
    <r>
      <rPr>
        <sz val="11"/>
        <rFont val="ＭＳ Ｐゴシック"/>
        <family val="3"/>
        <charset val="128"/>
      </rPr>
      <t>（品質、性能、価格、使用方法、その他をいう。）景表法（不当景品付販売・不当表示の禁止）、商標法、不正競争防止法（コピー商品等の販売宣伝の禁止）に違反するもの。（虚偽誇大な表現により読者に不利益を与えるもの等）</t>
    </r>
    <rPh sb="0" eb="2">
      <t>キョギ</t>
    </rPh>
    <rPh sb="2" eb="4">
      <t>コダイ</t>
    </rPh>
    <rPh sb="5" eb="7">
      <t>ヒョウゲン</t>
    </rPh>
    <rPh sb="8" eb="9">
      <t>モチ</t>
    </rPh>
    <rPh sb="14" eb="16">
      <t>ヒンシツ</t>
    </rPh>
    <rPh sb="17" eb="19">
      <t>セイノウ</t>
    </rPh>
    <rPh sb="20" eb="22">
      <t>カカク</t>
    </rPh>
    <rPh sb="23" eb="25">
      <t>シヨウ</t>
    </rPh>
    <rPh sb="25" eb="27">
      <t>ホウホウ</t>
    </rPh>
    <rPh sb="30" eb="31">
      <t>タ</t>
    </rPh>
    <rPh sb="36" eb="39">
      <t>ケイヒョウホウ</t>
    </rPh>
    <rPh sb="40" eb="42">
      <t>フトウ</t>
    </rPh>
    <rPh sb="42" eb="44">
      <t>ケイヒン</t>
    </rPh>
    <rPh sb="44" eb="45">
      <t>ツキ</t>
    </rPh>
    <rPh sb="45" eb="47">
      <t>ハンバイ</t>
    </rPh>
    <rPh sb="48" eb="50">
      <t>フトウ</t>
    </rPh>
    <rPh sb="50" eb="52">
      <t>ヒョウジ</t>
    </rPh>
    <rPh sb="53" eb="55">
      <t>キンシ</t>
    </rPh>
    <rPh sb="57" eb="60">
      <t>ショウヒョウホウ</t>
    </rPh>
    <rPh sb="61" eb="63">
      <t>フセイ</t>
    </rPh>
    <rPh sb="63" eb="65">
      <t>キョウソウ</t>
    </rPh>
    <rPh sb="65" eb="67">
      <t>ボウシ</t>
    </rPh>
    <rPh sb="67" eb="68">
      <t>ホウ</t>
    </rPh>
    <rPh sb="72" eb="75">
      <t>ショウヒントウ</t>
    </rPh>
    <rPh sb="76" eb="78">
      <t>ハンバイ</t>
    </rPh>
    <rPh sb="78" eb="80">
      <t>センデン</t>
    </rPh>
    <rPh sb="81" eb="83">
      <t>キンシ</t>
    </rPh>
    <rPh sb="85" eb="87">
      <t>イハン</t>
    </rPh>
    <rPh sb="93" eb="95">
      <t>キョギ</t>
    </rPh>
    <rPh sb="95" eb="97">
      <t>コダイ</t>
    </rPh>
    <rPh sb="98" eb="100">
      <t>ヒョウゲン</t>
    </rPh>
    <rPh sb="103" eb="105">
      <t>ドクシャ</t>
    </rPh>
    <rPh sb="106" eb="109">
      <t>フリエキ</t>
    </rPh>
    <rPh sb="110" eb="111">
      <t>アタ</t>
    </rPh>
    <rPh sb="115" eb="116">
      <t>トウ</t>
    </rPh>
    <phoneticPr fontId="3"/>
  </si>
  <si>
    <t>④</t>
    <phoneticPr fontId="3"/>
  </si>
  <si>
    <r>
      <t>広告主の一方的主張、もしくは主観的意図、表現がみられ、結果的に他者をひぼう、名誉、信用を傷つけるおそれがある表現のもの。</t>
    </r>
    <r>
      <rPr>
        <sz val="11"/>
        <rFont val="ＭＳ Ｐゴシック"/>
        <family val="3"/>
        <charset val="128"/>
      </rPr>
      <t>（中傷ひぼう広告等）</t>
    </r>
    <rPh sb="0" eb="3">
      <t>コウコクヌシ</t>
    </rPh>
    <rPh sb="4" eb="7">
      <t>イッポウテキ</t>
    </rPh>
    <rPh sb="7" eb="9">
      <t>シュチョウ</t>
    </rPh>
    <rPh sb="14" eb="17">
      <t>シュカンテキ</t>
    </rPh>
    <rPh sb="17" eb="19">
      <t>イト</t>
    </rPh>
    <rPh sb="20" eb="22">
      <t>ヒョウゲン</t>
    </rPh>
    <rPh sb="27" eb="30">
      <t>ケッカテキ</t>
    </rPh>
    <rPh sb="31" eb="33">
      <t>タシャ</t>
    </rPh>
    <rPh sb="38" eb="40">
      <t>メイヨ</t>
    </rPh>
    <rPh sb="41" eb="43">
      <t>シンヨウ</t>
    </rPh>
    <rPh sb="44" eb="45">
      <t>キズ</t>
    </rPh>
    <rPh sb="54" eb="56">
      <t>ヒョウゲン</t>
    </rPh>
    <rPh sb="61" eb="63">
      <t>チュウショウ</t>
    </rPh>
    <rPh sb="66" eb="69">
      <t>コウコクトウ</t>
    </rPh>
    <phoneticPr fontId="3"/>
  </si>
  <si>
    <t>⑤</t>
    <phoneticPr fontId="3"/>
  </si>
  <si>
    <t>⑥</t>
    <phoneticPr fontId="3"/>
  </si>
  <si>
    <t>⑦</t>
    <phoneticPr fontId="3"/>
  </si>
  <si>
    <t>⑧</t>
    <phoneticPr fontId="3"/>
  </si>
  <si>
    <r>
      <t>不動産広告</t>
    </r>
    <r>
      <rPr>
        <sz val="11"/>
        <rFont val="ＭＳ Ｐゴシック"/>
        <family val="3"/>
        <charset val="128"/>
      </rPr>
      <t>　販売物件の地目、建築の可否、建ぺい率、所在地、交通、詳細な案内図、設備、価格、販売条件、民法上責任を負う売主名、宅地建物取引業の登録番号などが明確に記載されていないもの。</t>
    </r>
    <rPh sb="0" eb="3">
      <t>フドウサン</t>
    </rPh>
    <rPh sb="3" eb="5">
      <t>コウコク</t>
    </rPh>
    <rPh sb="6" eb="8">
      <t>ハンバイ</t>
    </rPh>
    <rPh sb="8" eb="10">
      <t>ブッケン</t>
    </rPh>
    <rPh sb="11" eb="13">
      <t>チモク</t>
    </rPh>
    <rPh sb="14" eb="16">
      <t>ケンチク</t>
    </rPh>
    <rPh sb="17" eb="19">
      <t>カヒ</t>
    </rPh>
    <rPh sb="20" eb="21">
      <t>ケン</t>
    </rPh>
    <rPh sb="23" eb="24">
      <t>リツ</t>
    </rPh>
    <rPh sb="25" eb="28">
      <t>ショザイチ</t>
    </rPh>
    <rPh sb="29" eb="31">
      <t>コウツウ</t>
    </rPh>
    <rPh sb="32" eb="34">
      <t>ショウサイ</t>
    </rPh>
    <rPh sb="35" eb="38">
      <t>アンナイズ</t>
    </rPh>
    <rPh sb="39" eb="41">
      <t>セツビ</t>
    </rPh>
    <rPh sb="42" eb="44">
      <t>カカク</t>
    </rPh>
    <rPh sb="45" eb="47">
      <t>ハンバイ</t>
    </rPh>
    <rPh sb="47" eb="49">
      <t>ジョウケン</t>
    </rPh>
    <rPh sb="50" eb="52">
      <t>ミンポウ</t>
    </rPh>
    <rPh sb="52" eb="53">
      <t>ジョウ</t>
    </rPh>
    <rPh sb="53" eb="55">
      <t>セキニン</t>
    </rPh>
    <rPh sb="56" eb="57">
      <t>オ</t>
    </rPh>
    <rPh sb="58" eb="60">
      <t>ウリヌシ</t>
    </rPh>
    <rPh sb="60" eb="61">
      <t>メイ</t>
    </rPh>
    <rPh sb="62" eb="64">
      <t>タクチ</t>
    </rPh>
    <rPh sb="64" eb="66">
      <t>タテモノ</t>
    </rPh>
    <rPh sb="66" eb="69">
      <t>トリヒキギョウ</t>
    </rPh>
    <rPh sb="70" eb="72">
      <t>トウロク</t>
    </rPh>
    <rPh sb="72" eb="74">
      <t>バンゴウ</t>
    </rPh>
    <rPh sb="77" eb="79">
      <t>メイカク</t>
    </rPh>
    <rPh sb="80" eb="82">
      <t>キサイ</t>
    </rPh>
    <phoneticPr fontId="3"/>
  </si>
  <si>
    <t>⑨</t>
    <phoneticPr fontId="3"/>
  </si>
  <si>
    <r>
      <t>政治的な広告</t>
    </r>
    <r>
      <rPr>
        <sz val="11"/>
        <rFont val="ＭＳ Ｐゴシック"/>
        <family val="3"/>
        <charset val="128"/>
      </rPr>
      <t>　極端な主義主張を述べたもの。立候補が予測されている人物の名称を記載するなど、選挙の事前運動と推量されるもの。（係争中の問題について一方的な主張を述べたもの等）</t>
    </r>
    <rPh sb="0" eb="3">
      <t>セイジテキ</t>
    </rPh>
    <rPh sb="4" eb="6">
      <t>コウコク</t>
    </rPh>
    <rPh sb="7" eb="9">
      <t>キョクタン</t>
    </rPh>
    <rPh sb="10" eb="12">
      <t>シュギ</t>
    </rPh>
    <rPh sb="12" eb="14">
      <t>シュチョウ</t>
    </rPh>
    <rPh sb="15" eb="16">
      <t>ノ</t>
    </rPh>
    <rPh sb="21" eb="24">
      <t>リッコウホ</t>
    </rPh>
    <rPh sb="25" eb="27">
      <t>ヨソク</t>
    </rPh>
    <rPh sb="32" eb="34">
      <t>ジンブツ</t>
    </rPh>
    <rPh sb="35" eb="37">
      <t>メイショウ</t>
    </rPh>
    <rPh sb="38" eb="40">
      <t>キサイ</t>
    </rPh>
    <rPh sb="45" eb="47">
      <t>センキョ</t>
    </rPh>
    <rPh sb="48" eb="50">
      <t>ジゼン</t>
    </rPh>
    <rPh sb="50" eb="52">
      <t>ウンドウ</t>
    </rPh>
    <rPh sb="53" eb="55">
      <t>スイリョウ</t>
    </rPh>
    <rPh sb="62" eb="65">
      <t>ケイソウチュウ</t>
    </rPh>
    <rPh sb="66" eb="68">
      <t>モンダイ</t>
    </rPh>
    <rPh sb="72" eb="75">
      <t>イッポウテキ</t>
    </rPh>
    <rPh sb="76" eb="78">
      <t>シュチョウ</t>
    </rPh>
    <rPh sb="79" eb="80">
      <t>ノ</t>
    </rPh>
    <rPh sb="84" eb="85">
      <t>トウ</t>
    </rPh>
    <phoneticPr fontId="3"/>
  </si>
  <si>
    <t>⑩</t>
    <phoneticPr fontId="3"/>
  </si>
  <si>
    <t>発行本社の新聞と混同、誤認されると思われるもの。（新聞形態のもの）および折込広告に、他者の社名、題字、記事、催事などが掲載、引用されているもの。</t>
    <rPh sb="0" eb="2">
      <t>ハッコウ</t>
    </rPh>
    <rPh sb="2" eb="4">
      <t>ホンシャ</t>
    </rPh>
    <rPh sb="5" eb="7">
      <t>シンブン</t>
    </rPh>
    <rPh sb="8" eb="10">
      <t>コンドウ</t>
    </rPh>
    <rPh sb="11" eb="13">
      <t>ゴニン</t>
    </rPh>
    <rPh sb="17" eb="18">
      <t>オモ</t>
    </rPh>
    <rPh sb="25" eb="27">
      <t>シンブン</t>
    </rPh>
    <rPh sb="27" eb="29">
      <t>ケイタイ</t>
    </rPh>
    <rPh sb="36" eb="38">
      <t>オリコミ</t>
    </rPh>
    <rPh sb="38" eb="40">
      <t>コウコク</t>
    </rPh>
    <rPh sb="42" eb="44">
      <t>タシャ</t>
    </rPh>
    <rPh sb="45" eb="47">
      <t>シャメイ</t>
    </rPh>
    <rPh sb="48" eb="50">
      <t>ダイジ</t>
    </rPh>
    <rPh sb="51" eb="53">
      <t>キジ</t>
    </rPh>
    <rPh sb="54" eb="56">
      <t>サイジ</t>
    </rPh>
    <rPh sb="59" eb="61">
      <t>ケイサイ</t>
    </rPh>
    <rPh sb="62" eb="64">
      <t>インヨウ</t>
    </rPh>
    <phoneticPr fontId="3"/>
  </si>
  <si>
    <t>⑪</t>
    <phoneticPr fontId="3"/>
  </si>
  <si>
    <t>前記景表法などのほか、薬事法、医療法など、法律や条令に触れると思われるもの。（医薬品等を否定する内容や迷信に類する非科学的な内容のもの等）</t>
    <rPh sb="0" eb="2">
      <t>ゼンキ</t>
    </rPh>
    <rPh sb="2" eb="5">
      <t>ケイヒョウホウ</t>
    </rPh>
    <rPh sb="11" eb="14">
      <t>ヤクジホウ</t>
    </rPh>
    <rPh sb="15" eb="18">
      <t>イリョウホウ</t>
    </rPh>
    <rPh sb="21" eb="23">
      <t>ホウリツ</t>
    </rPh>
    <rPh sb="24" eb="26">
      <t>ジョウレイ</t>
    </rPh>
    <rPh sb="27" eb="28">
      <t>フ</t>
    </rPh>
    <rPh sb="31" eb="32">
      <t>オモ</t>
    </rPh>
    <rPh sb="39" eb="43">
      <t>イヤクヒントウ</t>
    </rPh>
    <rPh sb="44" eb="46">
      <t>ヒテイ</t>
    </rPh>
    <rPh sb="48" eb="50">
      <t>ナイヨウ</t>
    </rPh>
    <rPh sb="51" eb="53">
      <t>メイシン</t>
    </rPh>
    <rPh sb="54" eb="55">
      <t>ルイ</t>
    </rPh>
    <rPh sb="57" eb="61">
      <t>ヒカガクテキ</t>
    </rPh>
    <rPh sb="62" eb="64">
      <t>ナイヨウ</t>
    </rPh>
    <rPh sb="67" eb="68">
      <t>トウ</t>
    </rPh>
    <phoneticPr fontId="3"/>
  </si>
  <si>
    <t>⑫</t>
    <phoneticPr fontId="3"/>
  </si>
  <si>
    <t>⑬</t>
    <phoneticPr fontId="3"/>
  </si>
  <si>
    <t>そのほか、新聞社がそれぞれ定めた広告記載基準に照らして、新聞折込が不適当と認められるもの。</t>
    <rPh sb="5" eb="7">
      <t>シンブン</t>
    </rPh>
    <rPh sb="7" eb="8">
      <t>シャ</t>
    </rPh>
    <rPh sb="13" eb="14">
      <t>サダ</t>
    </rPh>
    <rPh sb="16" eb="18">
      <t>コウコク</t>
    </rPh>
    <rPh sb="18" eb="20">
      <t>キサイ</t>
    </rPh>
    <rPh sb="20" eb="22">
      <t>キジュン</t>
    </rPh>
    <rPh sb="23" eb="24">
      <t>テ</t>
    </rPh>
    <rPh sb="28" eb="30">
      <t>シンブン</t>
    </rPh>
    <rPh sb="30" eb="32">
      <t>オリコミ</t>
    </rPh>
    <rPh sb="33" eb="36">
      <t>フテキトウ</t>
    </rPh>
    <rPh sb="37" eb="38">
      <t>ミト</t>
    </rPh>
    <phoneticPr fontId="3"/>
  </si>
  <si>
    <t>⑭</t>
    <phoneticPr fontId="3"/>
  </si>
  <si>
    <t>求人広告、代理店広告等の広告</t>
    <rPh sb="0" eb="2">
      <t>キュウジン</t>
    </rPh>
    <rPh sb="2" eb="4">
      <t>コウコク</t>
    </rPh>
    <rPh sb="5" eb="8">
      <t>ダイリテン</t>
    </rPh>
    <rPh sb="8" eb="11">
      <t>コウコクトウ</t>
    </rPh>
    <rPh sb="12" eb="14">
      <t>コウコク</t>
    </rPh>
    <phoneticPr fontId="3"/>
  </si>
  <si>
    <t>「労働基準法」「職業安定法」「男女子用機会均等法」「雇用対策法」等による労働関連法規の表示事項が守られていないもの。</t>
    <rPh sb="1" eb="3">
      <t>ロウドウ</t>
    </rPh>
    <rPh sb="3" eb="6">
      <t>キジュンホウ</t>
    </rPh>
    <rPh sb="8" eb="10">
      <t>ショクギョウ</t>
    </rPh>
    <rPh sb="10" eb="12">
      <t>アンテイ</t>
    </rPh>
    <rPh sb="12" eb="13">
      <t>ホウ</t>
    </rPh>
    <rPh sb="15" eb="17">
      <t>ダンジョ</t>
    </rPh>
    <rPh sb="17" eb="19">
      <t>コヨウ</t>
    </rPh>
    <rPh sb="19" eb="21">
      <t>キカイ</t>
    </rPh>
    <rPh sb="21" eb="24">
      <t>キントウホウ</t>
    </rPh>
    <rPh sb="26" eb="28">
      <t>コヨウ</t>
    </rPh>
    <rPh sb="28" eb="30">
      <t>タイサク</t>
    </rPh>
    <rPh sb="30" eb="31">
      <t>ホウ</t>
    </rPh>
    <rPh sb="32" eb="33">
      <t>トウ</t>
    </rPh>
    <rPh sb="36" eb="38">
      <t>ロウドウ</t>
    </rPh>
    <rPh sb="38" eb="40">
      <t>カンレン</t>
    </rPh>
    <rPh sb="40" eb="42">
      <t>ホウキ</t>
    </rPh>
    <rPh sb="43" eb="45">
      <t>ヒョウジ</t>
    </rPh>
    <rPh sb="45" eb="47">
      <t>ジコウ</t>
    </rPh>
    <rPh sb="48" eb="49">
      <t>マモ</t>
    </rPh>
    <phoneticPr fontId="3"/>
  </si>
  <si>
    <t>(1)</t>
    <phoneticPr fontId="3"/>
  </si>
  <si>
    <t>内職、副業、住宅ワークなどの広告は鳥取県・島根県のいずれかに営業所がない企業は原則として取扱できません。</t>
    <rPh sb="0" eb="2">
      <t>ナイショク</t>
    </rPh>
    <rPh sb="3" eb="5">
      <t>フクギョウ</t>
    </rPh>
    <rPh sb="6" eb="8">
      <t>ジュウタク</t>
    </rPh>
    <rPh sb="14" eb="16">
      <t>コウコク</t>
    </rPh>
    <rPh sb="17" eb="20">
      <t>トットリケン</t>
    </rPh>
    <rPh sb="21" eb="24">
      <t>シマネケン</t>
    </rPh>
    <rPh sb="30" eb="32">
      <t>エイギョウ</t>
    </rPh>
    <rPh sb="32" eb="33">
      <t>ショ</t>
    </rPh>
    <rPh sb="36" eb="38">
      <t>キギョウ</t>
    </rPh>
    <rPh sb="39" eb="41">
      <t>ゲンソク</t>
    </rPh>
    <rPh sb="44" eb="46">
      <t>トリアツカイ</t>
    </rPh>
    <phoneticPr fontId="3"/>
  </si>
  <si>
    <t>代理店募集については、会社概要・契約書の内容等の資料一式を提出して頂く場合があります。</t>
    <rPh sb="0" eb="3">
      <t>ダイリテン</t>
    </rPh>
    <rPh sb="3" eb="5">
      <t>ボシュウ</t>
    </rPh>
    <rPh sb="11" eb="13">
      <t>カイシャ</t>
    </rPh>
    <rPh sb="13" eb="15">
      <t>ガイヨウ</t>
    </rPh>
    <rPh sb="16" eb="19">
      <t>ケイヤクショ</t>
    </rPh>
    <rPh sb="20" eb="23">
      <t>ナイヨウトウ</t>
    </rPh>
    <rPh sb="24" eb="26">
      <t>シリョウ</t>
    </rPh>
    <rPh sb="26" eb="28">
      <t>イッシキ</t>
    </rPh>
    <rPh sb="29" eb="31">
      <t>テイシュツ</t>
    </rPh>
    <rPh sb="33" eb="34">
      <t>イタダ</t>
    </rPh>
    <rPh sb="35" eb="37">
      <t>バアイ</t>
    </rPh>
    <phoneticPr fontId="3"/>
  </si>
  <si>
    <t>(3)</t>
    <phoneticPr fontId="3"/>
  </si>
  <si>
    <t>新聞販売店の営業活動に支障をきたし、不利益になると判断されるもの。</t>
    <rPh sb="0" eb="2">
      <t>シンブン</t>
    </rPh>
    <rPh sb="2" eb="4">
      <t>ハンバイ</t>
    </rPh>
    <rPh sb="4" eb="5">
      <t>テン</t>
    </rPh>
    <rPh sb="6" eb="8">
      <t>エイギョウ</t>
    </rPh>
    <rPh sb="8" eb="10">
      <t>カツドウ</t>
    </rPh>
    <rPh sb="11" eb="13">
      <t>シショウ</t>
    </rPh>
    <rPh sb="18" eb="21">
      <t>フリエキ</t>
    </rPh>
    <rPh sb="25" eb="27">
      <t>ハンダン</t>
    </rPh>
    <phoneticPr fontId="3"/>
  </si>
  <si>
    <t>■</t>
    <phoneticPr fontId="3"/>
  </si>
  <si>
    <t>折込広告取り扱いについての注意事項</t>
    <rPh sb="0" eb="2">
      <t>オリコミ</t>
    </rPh>
    <rPh sb="2" eb="4">
      <t>コウコク</t>
    </rPh>
    <rPh sb="4" eb="5">
      <t>ト</t>
    </rPh>
    <rPh sb="6" eb="7">
      <t>アツカ</t>
    </rPh>
    <rPh sb="13" eb="15">
      <t>チュウイ</t>
    </rPh>
    <rPh sb="15" eb="17">
      <t>ジコウ</t>
    </rPh>
    <phoneticPr fontId="3"/>
  </si>
  <si>
    <t>(2)</t>
    <phoneticPr fontId="3"/>
  </si>
  <si>
    <r>
      <t>抽せん券、福引券・懸賞応募券・金権などを刷り込んだもの。</t>
    </r>
    <r>
      <rPr>
        <sz val="11"/>
        <rFont val="ＭＳ Ｐゴシック"/>
        <family val="3"/>
        <charset val="128"/>
      </rPr>
      <t>（公正競争規約「新聞業における景品類の提供に関する事項の制限」）および射幸心を煽ることになりかねない内容で、結果として読者に不利益をもたらすと思えるもの。</t>
    </r>
    <rPh sb="5" eb="7">
      <t>フクビキ</t>
    </rPh>
    <rPh sb="7" eb="8">
      <t>ケン</t>
    </rPh>
    <rPh sb="9" eb="11">
      <t>ケンショウ</t>
    </rPh>
    <rPh sb="11" eb="13">
      <t>オウボ</t>
    </rPh>
    <rPh sb="13" eb="14">
      <t>ケン</t>
    </rPh>
    <rPh sb="15" eb="17">
      <t>キンケン</t>
    </rPh>
    <rPh sb="20" eb="21">
      <t>ス</t>
    </rPh>
    <rPh sb="22" eb="23">
      <t>コ</t>
    </rPh>
    <rPh sb="29" eb="31">
      <t>コウセイ</t>
    </rPh>
    <rPh sb="31" eb="33">
      <t>キョウソウ</t>
    </rPh>
    <rPh sb="33" eb="35">
      <t>キヤク</t>
    </rPh>
    <rPh sb="36" eb="38">
      <t>シンブン</t>
    </rPh>
    <rPh sb="38" eb="39">
      <t>ギョウ</t>
    </rPh>
    <rPh sb="43" eb="45">
      <t>ケイヒン</t>
    </rPh>
    <rPh sb="45" eb="46">
      <t>ルイ</t>
    </rPh>
    <rPh sb="47" eb="49">
      <t>テイキョウ</t>
    </rPh>
    <rPh sb="50" eb="51">
      <t>カン</t>
    </rPh>
    <rPh sb="53" eb="55">
      <t>ジコウ</t>
    </rPh>
    <rPh sb="56" eb="58">
      <t>セイゲン</t>
    </rPh>
    <rPh sb="63" eb="66">
      <t>シャコウシン</t>
    </rPh>
    <rPh sb="67" eb="68">
      <t>アオ</t>
    </rPh>
    <rPh sb="78" eb="80">
      <t>ナイヨウ</t>
    </rPh>
    <rPh sb="82" eb="84">
      <t>ケッカ</t>
    </rPh>
    <rPh sb="87" eb="89">
      <t>ドクシャ</t>
    </rPh>
    <rPh sb="90" eb="93">
      <t>フリエキ</t>
    </rPh>
    <rPh sb="99" eb="100">
      <t>オモ</t>
    </rPh>
    <phoneticPr fontId="3"/>
  </si>
  <si>
    <r>
      <t>金融関係の広告</t>
    </r>
    <r>
      <rPr>
        <sz val="11"/>
        <rFont val="ＭＳ Ｐゴシック"/>
        <family val="3"/>
        <charset val="128"/>
      </rPr>
      <t>　貸金業規正法で定められている必要事項が表示されていないもの。（商号、名称、氏名、登録番号、住所、利率等）</t>
    </r>
    <rPh sb="0" eb="2">
      <t>キンユウ</t>
    </rPh>
    <rPh sb="2" eb="4">
      <t>カンケイ</t>
    </rPh>
    <rPh sb="5" eb="7">
      <t>コウコク</t>
    </rPh>
    <rPh sb="8" eb="10">
      <t>カシキン</t>
    </rPh>
    <rPh sb="10" eb="11">
      <t>ギョウ</t>
    </rPh>
    <rPh sb="11" eb="14">
      <t>キセイホウ</t>
    </rPh>
    <rPh sb="15" eb="16">
      <t>サダ</t>
    </rPh>
    <rPh sb="22" eb="24">
      <t>ヒツヨウ</t>
    </rPh>
    <rPh sb="24" eb="26">
      <t>ジコウ</t>
    </rPh>
    <rPh sb="27" eb="29">
      <t>ヒョウジ</t>
    </rPh>
    <rPh sb="39" eb="41">
      <t>ショウゴウ</t>
    </rPh>
    <rPh sb="42" eb="44">
      <t>メイショウ</t>
    </rPh>
    <rPh sb="45" eb="47">
      <t>シメイ</t>
    </rPh>
    <rPh sb="48" eb="50">
      <t>トウロク</t>
    </rPh>
    <rPh sb="50" eb="52">
      <t>バンゴウ</t>
    </rPh>
    <rPh sb="53" eb="55">
      <t>ジュウショ</t>
    </rPh>
    <rPh sb="56" eb="59">
      <t>リリツトウ</t>
    </rPh>
    <phoneticPr fontId="3"/>
  </si>
  <si>
    <t>上記に限らず、判断がむずかしいものは、新聞発行本社、関係諸機関の指導・協議によって決めさせていただきます。なお、ご不明な点がございましたら当社へご相談下さい。</t>
    <rPh sb="0" eb="2">
      <t>ジョウキ</t>
    </rPh>
    <rPh sb="3" eb="4">
      <t>カギ</t>
    </rPh>
    <rPh sb="7" eb="9">
      <t>ハンダン</t>
    </rPh>
    <rPh sb="19" eb="21">
      <t>シンブン</t>
    </rPh>
    <rPh sb="21" eb="23">
      <t>ハッコウ</t>
    </rPh>
    <rPh sb="23" eb="25">
      <t>ホンシャ</t>
    </rPh>
    <rPh sb="26" eb="28">
      <t>カンケイ</t>
    </rPh>
    <rPh sb="28" eb="29">
      <t>ショ</t>
    </rPh>
    <rPh sb="29" eb="31">
      <t>キカン</t>
    </rPh>
    <rPh sb="32" eb="34">
      <t>シドウ</t>
    </rPh>
    <rPh sb="35" eb="37">
      <t>キョウギ</t>
    </rPh>
    <rPh sb="41" eb="42">
      <t>キ</t>
    </rPh>
    <rPh sb="57" eb="59">
      <t>フメイ</t>
    </rPh>
    <rPh sb="60" eb="61">
      <t>テン</t>
    </rPh>
    <rPh sb="69" eb="71">
      <t>トウシャ</t>
    </rPh>
    <rPh sb="73" eb="75">
      <t>ソウダン</t>
    </rPh>
    <rPh sb="75" eb="76">
      <t>クダ</t>
    </rPh>
    <phoneticPr fontId="3"/>
  </si>
  <si>
    <t>夜見</t>
    <rPh sb="0" eb="1">
      <t>ヨル</t>
    </rPh>
    <rPh sb="1" eb="2">
      <t>ミ</t>
    </rPh>
    <phoneticPr fontId="3"/>
  </si>
  <si>
    <t>TEL　0857-32-3555</t>
    <phoneticPr fontId="3"/>
  </si>
  <si>
    <t>FAX　0857-32-1222</t>
    <phoneticPr fontId="3"/>
  </si>
  <si>
    <t>日本海折込センター　本部</t>
    <rPh sb="0" eb="2">
      <t>ニホン</t>
    </rPh>
    <rPh sb="2" eb="3">
      <t>カイ</t>
    </rPh>
    <rPh sb="3" eb="5">
      <t>オリコミ</t>
    </rPh>
    <rPh sb="10" eb="12">
      <t>ホンブ</t>
    </rPh>
    <phoneticPr fontId="3"/>
  </si>
  <si>
    <t>日本海折込センター　米子支部</t>
    <rPh sb="0" eb="2">
      <t>ニホン</t>
    </rPh>
    <rPh sb="2" eb="3">
      <t>カイ</t>
    </rPh>
    <rPh sb="3" eb="5">
      <t>オリコミ</t>
    </rPh>
    <rPh sb="10" eb="12">
      <t>ヨナゴ</t>
    </rPh>
    <rPh sb="12" eb="14">
      <t>シブ</t>
    </rPh>
    <phoneticPr fontId="3"/>
  </si>
  <si>
    <t>〒683-0853　鳥取県米子市両三柳3060</t>
    <rPh sb="10" eb="13">
      <t>トットリケン</t>
    </rPh>
    <rPh sb="13" eb="16">
      <t>ヨナゴシ</t>
    </rPh>
    <rPh sb="16" eb="19">
      <t>リョウミツヤナギ</t>
    </rPh>
    <phoneticPr fontId="3"/>
  </si>
  <si>
    <t>〒680-0932　鳥取県鳥取市五反田町12-3</t>
    <rPh sb="10" eb="13">
      <t>トットリケン</t>
    </rPh>
    <rPh sb="13" eb="16">
      <t>トットリシ</t>
    </rPh>
    <rPh sb="16" eb="20">
      <t>ゴタンダチョウ</t>
    </rPh>
    <phoneticPr fontId="3"/>
  </si>
  <si>
    <t>TEL　0859-34-2312</t>
    <phoneticPr fontId="3"/>
  </si>
  <si>
    <t>FAX　0859-34-8839</t>
    <phoneticPr fontId="3"/>
  </si>
  <si>
    <t>赤碕</t>
    <rPh sb="0" eb="2">
      <t>アカサキ</t>
    </rPh>
    <phoneticPr fontId="3"/>
  </si>
  <si>
    <t>（旧東伯町・赤碕町）</t>
    <rPh sb="1" eb="2">
      <t>キュウ</t>
    </rPh>
    <rPh sb="2" eb="5">
      <t>トウハクチョウ</t>
    </rPh>
    <rPh sb="6" eb="9">
      <t>アカサキチョウ</t>
    </rPh>
    <phoneticPr fontId="3"/>
  </si>
  <si>
    <t>駅南</t>
    <rPh sb="0" eb="1">
      <t>エキ</t>
    </rPh>
    <rPh sb="1" eb="2">
      <t>ミナミ</t>
    </rPh>
    <phoneticPr fontId="3"/>
  </si>
  <si>
    <t>産経</t>
    <rPh sb="0" eb="2">
      <t>サンケイ</t>
    </rPh>
    <phoneticPr fontId="3"/>
  </si>
  <si>
    <t>射添</t>
    <rPh sb="0" eb="1">
      <t>イ</t>
    </rPh>
    <rPh sb="1" eb="2">
      <t>ソ</t>
    </rPh>
    <phoneticPr fontId="3"/>
  </si>
  <si>
    <t>福岡</t>
    <rPh sb="0" eb="2">
      <t>フクオカ</t>
    </rPh>
    <phoneticPr fontId="3"/>
  </si>
  <si>
    <t>東部北</t>
    <rPh sb="0" eb="2">
      <t>トウブ</t>
    </rPh>
    <rPh sb="2" eb="3">
      <t>キタ</t>
    </rPh>
    <phoneticPr fontId="3"/>
  </si>
  <si>
    <t>店　　名</t>
    <rPh sb="0" eb="1">
      <t>ミセ</t>
    </rPh>
    <rPh sb="3" eb="4">
      <t>メイ</t>
    </rPh>
    <phoneticPr fontId="3"/>
  </si>
  <si>
    <t>（旧八頭郡）</t>
  </si>
  <si>
    <t>（旧気高郡）</t>
    <rPh sb="2" eb="4">
      <t>ケタカ</t>
    </rPh>
    <phoneticPr fontId="3"/>
  </si>
  <si>
    <t>神戸合配</t>
    <rPh sb="0" eb="2">
      <t>コウベ</t>
    </rPh>
    <rPh sb="2" eb="3">
      <t>ア</t>
    </rPh>
    <rPh sb="3" eb="4">
      <t>クバル</t>
    </rPh>
    <phoneticPr fontId="3"/>
  </si>
  <si>
    <t>智頭</t>
    <rPh sb="0" eb="2">
      <t>チズ</t>
    </rPh>
    <phoneticPr fontId="3"/>
  </si>
  <si>
    <r>
      <t xml:space="preserve">扇情的な言葉や、写真、イラスト等を使用したもので、青少年に有害とみられるもの。
</t>
    </r>
    <r>
      <rPr>
        <sz val="11"/>
        <rFont val="ＭＳ Ｐゴシック"/>
        <family val="3"/>
        <charset val="128"/>
      </rPr>
      <t xml:space="preserve">（風俗営業関係や、各府県の青少年保護育成条例にふれるおそれのあるもの等）
</t>
    </r>
    <rPh sb="41" eb="43">
      <t>フウゾク</t>
    </rPh>
    <rPh sb="43" eb="45">
      <t>エイギョウ</t>
    </rPh>
    <rPh sb="45" eb="47">
      <t>カンケイ</t>
    </rPh>
    <rPh sb="49" eb="50">
      <t>カク</t>
    </rPh>
    <rPh sb="50" eb="52">
      <t>フケン</t>
    </rPh>
    <rPh sb="53" eb="56">
      <t>セイショウネン</t>
    </rPh>
    <rPh sb="56" eb="58">
      <t>ホゴ</t>
    </rPh>
    <rPh sb="58" eb="60">
      <t>イクセイ</t>
    </rPh>
    <rPh sb="60" eb="62">
      <t>ジョウレイ</t>
    </rPh>
    <rPh sb="74" eb="75">
      <t>トウ</t>
    </rPh>
    <phoneticPr fontId="3"/>
  </si>
  <si>
    <t>広告タイトル</t>
    <rPh sb="0" eb="2">
      <t>コウコク</t>
    </rPh>
    <phoneticPr fontId="3"/>
  </si>
  <si>
    <t>折込総数</t>
    <rPh sb="0" eb="2">
      <t>オリコミ</t>
    </rPh>
    <rPh sb="2" eb="4">
      <t>ソウスウ</t>
    </rPh>
    <phoneticPr fontId="3"/>
  </si>
  <si>
    <t>枚</t>
    <rPh sb="0" eb="1">
      <t>マイ</t>
    </rPh>
    <phoneticPr fontId="3"/>
  </si>
  <si>
    <t>住所</t>
    <rPh sb="0" eb="2">
      <t>ジュウショ</t>
    </rPh>
    <phoneticPr fontId="3"/>
  </si>
  <si>
    <t>●鳥取県は月曜日の折込は取り扱っておりません。</t>
    <rPh sb="1" eb="4">
      <t>トットリケン</t>
    </rPh>
    <rPh sb="5" eb="8">
      <t>ゲツヨウビ</t>
    </rPh>
    <rPh sb="9" eb="11">
      <t>オリコミ</t>
    </rPh>
    <rPh sb="12" eb="13">
      <t>ト</t>
    </rPh>
    <rPh sb="14" eb="15">
      <t>アツカ</t>
    </rPh>
    <phoneticPr fontId="3"/>
  </si>
  <si>
    <t>●折込の組み込みに際しては、販売所に対して細心の注意をはらうよう指導し　ておりますが、偶然のモレ・ダブり等ご容赦下さい。</t>
    <rPh sb="1" eb="3">
      <t>オリコミ</t>
    </rPh>
    <rPh sb="4" eb="5">
      <t>ク</t>
    </rPh>
    <rPh sb="6" eb="7">
      <t>コ</t>
    </rPh>
    <rPh sb="9" eb="10">
      <t>サイ</t>
    </rPh>
    <rPh sb="14" eb="16">
      <t>ハンバイ</t>
    </rPh>
    <rPh sb="16" eb="17">
      <t>ショ</t>
    </rPh>
    <rPh sb="18" eb="19">
      <t>タイ</t>
    </rPh>
    <rPh sb="21" eb="23">
      <t>サイシン</t>
    </rPh>
    <rPh sb="24" eb="26">
      <t>チュウイ</t>
    </rPh>
    <rPh sb="32" eb="34">
      <t>シドウ</t>
    </rPh>
    <rPh sb="43" eb="45">
      <t>グウゼン</t>
    </rPh>
    <rPh sb="52" eb="53">
      <t>トウ</t>
    </rPh>
    <rPh sb="54" eb="56">
      <t>ヨウシャ</t>
    </rPh>
    <rPh sb="56" eb="57">
      <t>クダ</t>
    </rPh>
    <phoneticPr fontId="3"/>
  </si>
  <si>
    <t>●パンフレット・小冊子に類するもの・ビニール袋入・封筒チラシなどの特殊チラシは、料金が異なりますのでお問い合わせください。</t>
    <rPh sb="8" eb="11">
      <t>ショウサッシ</t>
    </rPh>
    <rPh sb="12" eb="13">
      <t>ルイ</t>
    </rPh>
    <rPh sb="22" eb="23">
      <t>フクロ</t>
    </rPh>
    <rPh sb="23" eb="24">
      <t>イ</t>
    </rPh>
    <rPh sb="25" eb="27">
      <t>フウトウ</t>
    </rPh>
    <rPh sb="33" eb="35">
      <t>トクシュ</t>
    </rPh>
    <rPh sb="40" eb="42">
      <t>リョウキン</t>
    </rPh>
    <rPh sb="43" eb="44">
      <t>コト</t>
    </rPh>
    <rPh sb="51" eb="52">
      <t>ト</t>
    </rPh>
    <rPh sb="53" eb="54">
      <t>ア</t>
    </rPh>
    <phoneticPr fontId="3"/>
  </si>
  <si>
    <t>搬入先</t>
    <rPh sb="0" eb="2">
      <t>ハンニュウ</t>
    </rPh>
    <rPh sb="2" eb="3">
      <t>サキ</t>
    </rPh>
    <phoneticPr fontId="3"/>
  </si>
  <si>
    <t>TEL（0857）32-3555　FAX（0857）32-1222</t>
    <phoneticPr fontId="3"/>
  </si>
  <si>
    <r>
      <rPr>
        <b/>
        <sz val="14"/>
        <rFont val="ＭＳ Ｐゴシック"/>
        <family val="3"/>
        <charset val="128"/>
      </rPr>
      <t xml:space="preserve">鳥取本部 </t>
    </r>
    <r>
      <rPr>
        <sz val="14"/>
        <rFont val="ＭＳ Ｐゴシック"/>
        <family val="3"/>
        <charset val="128"/>
      </rPr>
      <t xml:space="preserve">  </t>
    </r>
    <r>
      <rPr>
        <sz val="14"/>
        <rFont val="ＭＳ Ｐ明朝"/>
        <family val="1"/>
        <charset val="128"/>
      </rPr>
      <t xml:space="preserve"> 鳥取市五反田町12-3</t>
    </r>
    <rPh sb="0" eb="2">
      <t>トットリ</t>
    </rPh>
    <rPh sb="2" eb="4">
      <t>ホンブ</t>
    </rPh>
    <rPh sb="8" eb="10">
      <t>トットリ</t>
    </rPh>
    <rPh sb="10" eb="11">
      <t>シ</t>
    </rPh>
    <rPh sb="11" eb="15">
      <t>ゴタンダチョウ</t>
    </rPh>
    <phoneticPr fontId="3"/>
  </si>
  <si>
    <r>
      <rPr>
        <b/>
        <sz val="14"/>
        <rFont val="ＭＳ Ｐゴシック"/>
        <family val="3"/>
        <charset val="128"/>
      </rPr>
      <t>米子支部</t>
    </r>
    <r>
      <rPr>
        <sz val="14"/>
        <rFont val="ＭＳ Ｐゴシック"/>
        <family val="3"/>
        <charset val="128"/>
      </rPr>
      <t xml:space="preserve">  米子市両三柳3060</t>
    </r>
    <rPh sb="0" eb="2">
      <t>ヨナゴ</t>
    </rPh>
    <rPh sb="2" eb="4">
      <t>シブ</t>
    </rPh>
    <rPh sb="6" eb="8">
      <t>ヨナゴ</t>
    </rPh>
    <rPh sb="8" eb="9">
      <t>シ</t>
    </rPh>
    <rPh sb="9" eb="10">
      <t>リョウ</t>
    </rPh>
    <rPh sb="10" eb="11">
      <t>３</t>
    </rPh>
    <rPh sb="11" eb="12">
      <t>ヤナギ</t>
    </rPh>
    <phoneticPr fontId="3"/>
  </si>
  <si>
    <t>TEL（0859）34-2312　FAX（0859）34-8839</t>
    <phoneticPr fontId="3"/>
  </si>
  <si>
    <t>ＴＥＬ</t>
    <phoneticPr fontId="3"/>
  </si>
  <si>
    <t>ＦＡＸ</t>
    <phoneticPr fontId="3"/>
  </si>
  <si>
    <t xml:space="preserve">
搬入日</t>
    <rPh sb="1" eb="3">
      <t>ハンニュウ</t>
    </rPh>
    <rPh sb="3" eb="4">
      <t>ビ</t>
    </rPh>
    <phoneticPr fontId="3"/>
  </si>
  <si>
    <t>●折込広告搬入後の中止及び変更は、業務が混乱し、間違いがおきやすくなりますのでお断りさせていただきます。</t>
    <rPh sb="1" eb="3">
      <t>オリコミ</t>
    </rPh>
    <rPh sb="3" eb="5">
      <t>コウコク</t>
    </rPh>
    <rPh sb="5" eb="7">
      <t>ハンニュウ</t>
    </rPh>
    <rPh sb="7" eb="8">
      <t>ゴ</t>
    </rPh>
    <rPh sb="9" eb="11">
      <t>チュウシ</t>
    </rPh>
    <rPh sb="11" eb="12">
      <t>オヨ</t>
    </rPh>
    <rPh sb="13" eb="15">
      <t>ヘンコウ</t>
    </rPh>
    <rPh sb="17" eb="19">
      <t>ギョウム</t>
    </rPh>
    <rPh sb="20" eb="22">
      <t>コンラン</t>
    </rPh>
    <rPh sb="24" eb="26">
      <t>マチガ</t>
    </rPh>
    <rPh sb="40" eb="41">
      <t>コトワ</t>
    </rPh>
    <phoneticPr fontId="3"/>
  </si>
  <si>
    <t>●各種、券や折込広告チラシが商品等にかわるものや、各種団体発行のものについては、印刷する前に必ず当社で内容をご確認ください。</t>
    <rPh sb="1" eb="3">
      <t>カクシュ</t>
    </rPh>
    <rPh sb="4" eb="5">
      <t>ケン</t>
    </rPh>
    <rPh sb="6" eb="8">
      <t>オリコミ</t>
    </rPh>
    <rPh sb="8" eb="10">
      <t>コウコク</t>
    </rPh>
    <rPh sb="14" eb="17">
      <t>ショウヒントウ</t>
    </rPh>
    <rPh sb="25" eb="27">
      <t>カクシュ</t>
    </rPh>
    <rPh sb="27" eb="29">
      <t>ダンタイ</t>
    </rPh>
    <rPh sb="29" eb="31">
      <t>ハッコウ</t>
    </rPh>
    <rPh sb="40" eb="42">
      <t>インサツ</t>
    </rPh>
    <rPh sb="44" eb="45">
      <t>マエ</t>
    </rPh>
    <rPh sb="46" eb="47">
      <t>カナラ</t>
    </rPh>
    <rPh sb="48" eb="50">
      <t>トウシャ</t>
    </rPh>
    <rPh sb="51" eb="53">
      <t>ナイヨウ</t>
    </rPh>
    <rPh sb="55" eb="57">
      <t>カクニン</t>
    </rPh>
    <phoneticPr fontId="3"/>
  </si>
  <si>
    <t>●政党・意見広告・連合広告の取り扱いについては、事前に広告原稿の提示をお願いします。</t>
    <rPh sb="1" eb="3">
      <t>セイトウ</t>
    </rPh>
    <rPh sb="4" eb="6">
      <t>イケン</t>
    </rPh>
    <rPh sb="6" eb="8">
      <t>コウコク</t>
    </rPh>
    <rPh sb="9" eb="11">
      <t>レンゴウ</t>
    </rPh>
    <rPh sb="11" eb="13">
      <t>コウコク</t>
    </rPh>
    <rPh sb="14" eb="15">
      <t>ト</t>
    </rPh>
    <rPh sb="16" eb="17">
      <t>アツカ</t>
    </rPh>
    <rPh sb="24" eb="26">
      <t>ジゼン</t>
    </rPh>
    <rPh sb="27" eb="29">
      <t>コウコク</t>
    </rPh>
    <rPh sb="29" eb="31">
      <t>ゲンコウ</t>
    </rPh>
    <rPh sb="32" eb="34">
      <t>テイジ</t>
    </rPh>
    <rPh sb="36" eb="37">
      <t>ネガ</t>
    </rPh>
    <phoneticPr fontId="3"/>
  </si>
  <si>
    <t>●販売店内の区域指定は、原則お断りさせていただきます。やむをえず指定をされる場合は、ご希望通り折込が入らない場合もありますのでご了承ください。</t>
    <rPh sb="1" eb="3">
      <t>ハンバイ</t>
    </rPh>
    <rPh sb="3" eb="5">
      <t>テンナイ</t>
    </rPh>
    <rPh sb="6" eb="8">
      <t>クイキ</t>
    </rPh>
    <rPh sb="8" eb="10">
      <t>シテイ</t>
    </rPh>
    <rPh sb="12" eb="14">
      <t>ゲンソク</t>
    </rPh>
    <rPh sb="15" eb="16">
      <t>コトワ</t>
    </rPh>
    <rPh sb="32" eb="34">
      <t>シテイ</t>
    </rPh>
    <rPh sb="38" eb="40">
      <t>バアイ</t>
    </rPh>
    <rPh sb="43" eb="45">
      <t>キボウ</t>
    </rPh>
    <rPh sb="45" eb="46">
      <t>ドオ</t>
    </rPh>
    <rPh sb="47" eb="49">
      <t>オリコミ</t>
    </rPh>
    <rPh sb="50" eb="51">
      <t>ハイ</t>
    </rPh>
    <rPh sb="54" eb="56">
      <t>バアイ</t>
    </rPh>
    <rPh sb="64" eb="66">
      <t>リョウショウ</t>
    </rPh>
    <phoneticPr fontId="3"/>
  </si>
  <si>
    <t>　　備     考</t>
    <rPh sb="2" eb="3">
      <t>ソナエ</t>
    </rPh>
    <rPh sb="8" eb="9">
      <t>コウ</t>
    </rPh>
    <phoneticPr fontId="3"/>
  </si>
  <si>
    <t>請求先名</t>
    <rPh sb="0" eb="2">
      <t>セイキュウ</t>
    </rPh>
    <rPh sb="2" eb="3">
      <t>サキ</t>
    </rPh>
    <rPh sb="3" eb="4">
      <t>メイ</t>
    </rPh>
    <phoneticPr fontId="3"/>
  </si>
  <si>
    <t>　　　　折込申込書</t>
    <rPh sb="4" eb="6">
      <t>オリコミ</t>
    </rPh>
    <rPh sb="6" eb="8">
      <t>モウシコミ</t>
    </rPh>
    <rPh sb="8" eb="9">
      <t>ショ</t>
    </rPh>
    <phoneticPr fontId="3"/>
  </si>
  <si>
    <t xml:space="preserve">広告主名
</t>
    <rPh sb="0" eb="2">
      <t>コウコク</t>
    </rPh>
    <rPh sb="2" eb="3">
      <t>ヌシ</t>
    </rPh>
    <rPh sb="3" eb="4">
      <t>メイ</t>
    </rPh>
    <phoneticPr fontId="3"/>
  </si>
  <si>
    <t>担当者名</t>
    <rPh sb="0" eb="2">
      <t>タントウ</t>
    </rPh>
    <rPh sb="2" eb="3">
      <t>シャ</t>
    </rPh>
    <rPh sb="3" eb="4">
      <t>メイ</t>
    </rPh>
    <phoneticPr fontId="3"/>
  </si>
  <si>
    <t xml:space="preserve"> </t>
    <phoneticPr fontId="3"/>
  </si>
  <si>
    <t>生山・山上</t>
    <rPh sb="0" eb="2">
      <t>ショウヤマ</t>
    </rPh>
    <rPh sb="3" eb="5">
      <t>ヤマガミ</t>
    </rPh>
    <phoneticPr fontId="3"/>
  </si>
  <si>
    <t>生山</t>
    <rPh sb="0" eb="2">
      <t>ショウヤマ</t>
    </rPh>
    <phoneticPr fontId="3"/>
  </si>
  <si>
    <t>城東・成実</t>
    <rPh sb="0" eb="2">
      <t>ジョウトウ</t>
    </rPh>
    <rPh sb="3" eb="5">
      <t>ナルミ</t>
    </rPh>
    <phoneticPr fontId="3"/>
  </si>
  <si>
    <t>大高</t>
    <rPh sb="0" eb="2">
      <t>オオタカ</t>
    </rPh>
    <phoneticPr fontId="3"/>
  </si>
  <si>
    <t>大規模災害時における折込広告の取り扱いについて</t>
  </si>
  <si>
    <t>折込不可能が想定される災害事例</t>
  </si>
  <si>
    <t>地震　　</t>
  </si>
  <si>
    <t xml:space="preserve">ライフライン(電気・電話・インターネット・配達網等)の遮断 </t>
  </si>
  <si>
    <t>水害・津波</t>
  </si>
  <si>
    <t>集中豪雨などによる河川の氾濫により、道路や橋などの崩壊や土砂崩れ等で配達網が遮断</t>
  </si>
  <si>
    <t>折込会社、新聞販売店が水に浸かる、ライフラインの遮断等</t>
  </si>
  <si>
    <t>台風・竜巻</t>
  </si>
  <si>
    <t>ライフラインの遮断</t>
  </si>
  <si>
    <t>火災 ・噴火</t>
  </si>
  <si>
    <t>火災が発生し、そこに折込会社、新聞販売店が所在した場合</t>
  </si>
  <si>
    <t xml:space="preserve">大雪 </t>
  </si>
  <si>
    <t>大雪が降った場合、除雪を行っても路面凍結等で配達網が遮断される</t>
  </si>
  <si>
    <t xml:space="preserve">※迂回路がない場合、新聞販売店に届けられず配布ができない場合がある。 </t>
  </si>
  <si>
    <t xml:space="preserve">感染症 </t>
  </si>
  <si>
    <t>感染症の発生により、関係省庁等からしかるべき指導があった場合</t>
  </si>
  <si>
    <t>その他</t>
  </si>
  <si>
    <t>テロや武力攻撃等日常生活が著しく阻害される場合</t>
  </si>
  <si>
    <t>また、状況によりましては、お受けしている折込の中止・延期等が出来ない場合もございますので、ご了承ください。</t>
  </si>
  <si>
    <t>また、折込実施の可否につきましては、人命に関わる場合や人員確保が出来ない場合、新聞発行が不可能となった場合、</t>
  </si>
  <si>
    <t>折込会社、新聞販売店は、折込広告を読者にお届けできるよう最善の努力をいたしますが、災害・天災の規模や状況に</t>
    <phoneticPr fontId="3"/>
  </si>
  <si>
    <t>よりましては、新聞折込ができない事態が発生する場合がございますので、ご理解を賜りますようお願い申し上げます。</t>
    <phoneticPr fontId="3"/>
  </si>
  <si>
    <t>ご了承いただきますようお願い申し上げます。</t>
    <rPh sb="14" eb="15">
      <t>モウ</t>
    </rPh>
    <rPh sb="16" eb="17">
      <t>ア</t>
    </rPh>
    <phoneticPr fontId="3"/>
  </si>
  <si>
    <t>（用紙・印刷代）、営業損失、その他の間接的費用など、弊社は一切の責任を負うことができませんのであらかじめ</t>
    <phoneticPr fontId="3"/>
  </si>
  <si>
    <t>折込会社、新聞販売店の最善の努力にも関わらず新聞折込できなかった場合、未実施分の折込代金、折込広告作成費用</t>
    <phoneticPr fontId="3"/>
  </si>
  <si>
    <t>判断させていただきます。</t>
    <phoneticPr fontId="3"/>
  </si>
  <si>
    <t>ライフラインの崩壊、その他広告業務を著しく阻害される事態が発生した場合等の状況を判断し,折込会社、新聞販売店で</t>
    <phoneticPr fontId="3"/>
  </si>
  <si>
    <t xml:space="preserve">●天災、災害等の事故や、新聞製作の遅れなどの場合、やむを得ず折込日の変更をさせていただく事や折込不能となることがありますのでご了承願います。
また災害等による折込広告の汚損については保障いたしかねます。 
（「大規模災害における折込取り扱いについて」をご覧ください）
</t>
    <rPh sb="1" eb="3">
      <t>テンサイ</t>
    </rPh>
    <rPh sb="4" eb="7">
      <t>サイガイトウ</t>
    </rPh>
    <rPh sb="8" eb="10">
      <t>ジコ</t>
    </rPh>
    <rPh sb="12" eb="14">
      <t>シンブン</t>
    </rPh>
    <rPh sb="14" eb="16">
      <t>セイサク</t>
    </rPh>
    <rPh sb="17" eb="18">
      <t>オク</t>
    </rPh>
    <rPh sb="22" eb="24">
      <t>バアイ</t>
    </rPh>
    <rPh sb="28" eb="29">
      <t>エ</t>
    </rPh>
    <rPh sb="30" eb="32">
      <t>オリコミ</t>
    </rPh>
    <rPh sb="32" eb="33">
      <t>ビ</t>
    </rPh>
    <rPh sb="34" eb="36">
      <t>ヘンコウ</t>
    </rPh>
    <rPh sb="44" eb="45">
      <t>コト</t>
    </rPh>
    <rPh sb="46" eb="48">
      <t>オリコミ</t>
    </rPh>
    <rPh sb="48" eb="50">
      <t>フノウ</t>
    </rPh>
    <rPh sb="63" eb="65">
      <t>リョウショウ</t>
    </rPh>
    <rPh sb="65" eb="66">
      <t>ネガ</t>
    </rPh>
    <phoneticPr fontId="3"/>
  </si>
  <si>
    <t>多里</t>
    <rPh sb="0" eb="1">
      <t>タ</t>
    </rPh>
    <rPh sb="1" eb="2">
      <t>サト</t>
    </rPh>
    <phoneticPr fontId="3"/>
  </si>
  <si>
    <t>倉田
(河原）</t>
    <rPh sb="0" eb="2">
      <t>クラタ</t>
    </rPh>
    <rPh sb="4" eb="6">
      <t>カワハラ</t>
    </rPh>
    <phoneticPr fontId="3"/>
  </si>
  <si>
    <t>日本海折込センター</t>
    <rPh sb="0" eb="5">
      <t>ニホンカイオリコミ</t>
    </rPh>
    <phoneticPr fontId="3"/>
  </si>
  <si>
    <t>２０２０年７月作成</t>
    <rPh sb="4" eb="5">
      <t>ネン</t>
    </rPh>
    <rPh sb="6" eb="7">
      <t>ガツ</t>
    </rPh>
    <rPh sb="7" eb="9">
      <t>サクセイ</t>
    </rPh>
    <phoneticPr fontId="3"/>
  </si>
  <si>
    <t>日本海新聞矢戸は多里を含む</t>
    <rPh sb="0" eb="5">
      <t>ニホンカイシンブン</t>
    </rPh>
    <rPh sb="5" eb="7">
      <t>ヤト</t>
    </rPh>
    <rPh sb="8" eb="10">
      <t>タリ</t>
    </rPh>
    <rPh sb="11" eb="12">
      <t>フク</t>
    </rPh>
    <phoneticPr fontId="3"/>
  </si>
  <si>
    <t>矢戸</t>
    <rPh sb="0" eb="2">
      <t>ヤト</t>
    </rPh>
    <phoneticPr fontId="3"/>
  </si>
  <si>
    <t>皆生
三柳</t>
    <rPh sb="0" eb="2">
      <t>カイケ</t>
    </rPh>
    <rPh sb="3" eb="5">
      <t>ミツヤナギ</t>
    </rPh>
    <phoneticPr fontId="3"/>
  </si>
  <si>
    <t>松江橋北</t>
    <rPh sb="0" eb="2">
      <t>マツエ</t>
    </rPh>
    <rPh sb="2" eb="3">
      <t>ハシ</t>
    </rPh>
    <rPh sb="3" eb="4">
      <t>キタ</t>
    </rPh>
    <phoneticPr fontId="3"/>
  </si>
  <si>
    <t>※1倉吉市灘手地区は大栄販売店の取り扱いとなります。</t>
    <rPh sb="2" eb="5">
      <t>クラヨシシ</t>
    </rPh>
    <rPh sb="5" eb="6">
      <t>ナダ</t>
    </rPh>
    <rPh sb="6" eb="7">
      <t>テ</t>
    </rPh>
    <rPh sb="7" eb="9">
      <t>チク</t>
    </rPh>
    <rPh sb="10" eb="12">
      <t>ダイエイ</t>
    </rPh>
    <rPh sb="12" eb="14">
      <t>ハンバイ</t>
    </rPh>
    <rPh sb="14" eb="15">
      <t>テン</t>
    </rPh>
    <rPh sb="16" eb="17">
      <t>ト</t>
    </rPh>
    <rPh sb="18" eb="19">
      <t>アツカ</t>
    </rPh>
    <phoneticPr fontId="3"/>
  </si>
  <si>
    <t>印刷会社</t>
    <rPh sb="0" eb="4">
      <t>インサツガイシャ</t>
    </rPh>
    <phoneticPr fontId="3"/>
  </si>
  <si>
    <t>浜村へ統合</t>
    <rPh sb="0" eb="2">
      <t>ハマムラ</t>
    </rPh>
    <rPh sb="3" eb="5">
      <t>トウゴウ</t>
    </rPh>
    <phoneticPr fontId="3"/>
  </si>
  <si>
    <t>〇</t>
    <phoneticPr fontId="3"/>
  </si>
  <si>
    <t>中央A</t>
    <rPh sb="0" eb="2">
      <t>チュウオウ</t>
    </rPh>
    <phoneticPr fontId="3"/>
  </si>
  <si>
    <t>湖山A</t>
    <rPh sb="0" eb="2">
      <t>コヤマ</t>
    </rPh>
    <phoneticPr fontId="3"/>
  </si>
  <si>
    <t>湖山Y</t>
    <rPh sb="0" eb="2">
      <t>コヤマ</t>
    </rPh>
    <phoneticPr fontId="3"/>
  </si>
  <si>
    <t>南A</t>
    <rPh sb="0" eb="1">
      <t>ミナミ</t>
    </rPh>
    <phoneticPr fontId="3"/>
  </si>
  <si>
    <t>湖山</t>
    <rPh sb="0" eb="2">
      <t>コヤマ</t>
    </rPh>
    <phoneticPr fontId="3"/>
  </si>
  <si>
    <t>（〇印は日本海新聞、Aは朝日新聞、Yは読売新聞、Mは毎日新聞と合配です。）</t>
    <rPh sb="2" eb="3">
      <t>シルシ</t>
    </rPh>
    <rPh sb="4" eb="9">
      <t>ニホンカイシンブン</t>
    </rPh>
    <rPh sb="12" eb="16">
      <t>アサヒシンブン</t>
    </rPh>
    <rPh sb="19" eb="23">
      <t>ヨミウリシンブン</t>
    </rPh>
    <rPh sb="26" eb="30">
      <t>マイニチシンブン</t>
    </rPh>
    <rPh sb="31" eb="32">
      <t>ゴウ</t>
    </rPh>
    <rPh sb="32" eb="33">
      <t>クバ</t>
    </rPh>
    <phoneticPr fontId="3"/>
  </si>
  <si>
    <t>郡家A</t>
    <rPh sb="0" eb="2">
      <t>コオゲ</t>
    </rPh>
    <phoneticPr fontId="3"/>
  </si>
  <si>
    <t>郡家Y</t>
    <rPh sb="0" eb="2">
      <t>コオゲ</t>
    </rPh>
    <phoneticPr fontId="3"/>
  </si>
  <si>
    <t>船岡Y</t>
    <rPh sb="0" eb="2">
      <t>フナオカ</t>
    </rPh>
    <phoneticPr fontId="3"/>
  </si>
  <si>
    <t>丹比Y</t>
    <rPh sb="0" eb="2">
      <t>タンピ</t>
    </rPh>
    <phoneticPr fontId="3"/>
  </si>
  <si>
    <t>若桜Y</t>
    <rPh sb="0" eb="2">
      <t>ワカサ</t>
    </rPh>
    <phoneticPr fontId="3"/>
  </si>
  <si>
    <t>河原Y</t>
    <rPh sb="0" eb="2">
      <t>カワハラ</t>
    </rPh>
    <phoneticPr fontId="3"/>
  </si>
  <si>
    <t>智頭A</t>
    <rPh sb="0" eb="2">
      <t>チズ</t>
    </rPh>
    <phoneticPr fontId="3"/>
  </si>
  <si>
    <t>岩美</t>
    <rPh sb="0" eb="2">
      <t>イワミ</t>
    </rPh>
    <phoneticPr fontId="3"/>
  </si>
  <si>
    <t>青谷Y</t>
    <rPh sb="0" eb="2">
      <t>アオヤ</t>
    </rPh>
    <phoneticPr fontId="3"/>
  </si>
  <si>
    <t>浜村Y</t>
    <rPh sb="0" eb="2">
      <t>ハマムラ</t>
    </rPh>
    <phoneticPr fontId="3"/>
  </si>
  <si>
    <t>上井A</t>
    <rPh sb="0" eb="2">
      <t>アゲイ</t>
    </rPh>
    <phoneticPr fontId="3"/>
  </si>
  <si>
    <t>関金A</t>
    <rPh sb="0" eb="2">
      <t>セキガネ</t>
    </rPh>
    <phoneticPr fontId="3"/>
  </si>
  <si>
    <t>三朝A</t>
    <rPh sb="0" eb="2">
      <t>ミササ</t>
    </rPh>
    <phoneticPr fontId="3"/>
  </si>
  <si>
    <t>三朝Y</t>
    <rPh sb="0" eb="2">
      <t>ミササ</t>
    </rPh>
    <phoneticPr fontId="3"/>
  </si>
  <si>
    <t>松崎A</t>
    <rPh sb="0" eb="2">
      <t>マツザキ</t>
    </rPh>
    <phoneticPr fontId="3"/>
  </si>
  <si>
    <t>泊Y</t>
    <rPh sb="0" eb="1">
      <t>トマリ</t>
    </rPh>
    <phoneticPr fontId="3"/>
  </si>
  <si>
    <t>羽合A</t>
    <rPh sb="0" eb="2">
      <t>ハワイ</t>
    </rPh>
    <phoneticPr fontId="3"/>
  </si>
  <si>
    <t>羽合Y</t>
    <rPh sb="0" eb="2">
      <t>ハワイ</t>
    </rPh>
    <phoneticPr fontId="3"/>
  </si>
  <si>
    <t>北条Y</t>
    <rPh sb="0" eb="2">
      <t>ホウジョウ</t>
    </rPh>
    <phoneticPr fontId="3"/>
  </si>
  <si>
    <t>大栄Y</t>
    <rPh sb="0" eb="2">
      <t>ダイエイ</t>
    </rPh>
    <phoneticPr fontId="3"/>
  </si>
  <si>
    <t>浦安Y</t>
    <rPh sb="0" eb="2">
      <t>ウラヤス</t>
    </rPh>
    <phoneticPr fontId="3"/>
  </si>
  <si>
    <t>赤崎Y</t>
    <rPh sb="0" eb="2">
      <t>アカサキ</t>
    </rPh>
    <phoneticPr fontId="3"/>
  </si>
  <si>
    <t>西A</t>
    <rPh sb="0" eb="1">
      <t>ニシ</t>
    </rPh>
    <phoneticPr fontId="3"/>
  </si>
  <si>
    <t>春日Y</t>
    <rPh sb="0" eb="2">
      <t>カスガ</t>
    </rPh>
    <phoneticPr fontId="3"/>
  </si>
  <si>
    <t>彦名</t>
    <rPh sb="0" eb="2">
      <t>ヒコナ</t>
    </rPh>
    <phoneticPr fontId="3"/>
  </si>
  <si>
    <t>大篠津</t>
    <rPh sb="0" eb="3">
      <t>オオシノヅ</t>
    </rPh>
    <phoneticPr fontId="3"/>
  </si>
  <si>
    <t>中部A</t>
    <rPh sb="0" eb="2">
      <t>チュウブ</t>
    </rPh>
    <phoneticPr fontId="3"/>
  </si>
  <si>
    <t>東A</t>
    <rPh sb="0" eb="1">
      <t>ヒガシ</t>
    </rPh>
    <phoneticPr fontId="3"/>
  </si>
  <si>
    <t>中山Y</t>
    <rPh sb="0" eb="2">
      <t>ナカヤマ</t>
    </rPh>
    <phoneticPr fontId="3"/>
  </si>
  <si>
    <t>名和Y</t>
    <rPh sb="0" eb="2">
      <t>ナワ</t>
    </rPh>
    <phoneticPr fontId="3"/>
  </si>
  <si>
    <t>手間Y</t>
    <rPh sb="0" eb="2">
      <t>テマ</t>
    </rPh>
    <phoneticPr fontId="3"/>
  </si>
  <si>
    <t>法勝寺</t>
    <rPh sb="0" eb="3">
      <t>ホッショウジ</t>
    </rPh>
    <phoneticPr fontId="3"/>
  </si>
  <si>
    <t>法勝寺A</t>
    <rPh sb="0" eb="3">
      <t>ホッショウジ</t>
    </rPh>
    <phoneticPr fontId="3"/>
  </si>
  <si>
    <t>法勝寺Y</t>
    <rPh sb="0" eb="3">
      <t>ホッショウジ</t>
    </rPh>
    <phoneticPr fontId="3"/>
  </si>
  <si>
    <t>岸本Y</t>
    <rPh sb="0" eb="2">
      <t>キシモト</t>
    </rPh>
    <phoneticPr fontId="3"/>
  </si>
  <si>
    <t>江尾</t>
    <rPh sb="0" eb="2">
      <t>エオ</t>
    </rPh>
    <phoneticPr fontId="3"/>
  </si>
  <si>
    <t>根雨A</t>
    <rPh sb="0" eb="2">
      <t>ネウ</t>
    </rPh>
    <phoneticPr fontId="3"/>
  </si>
  <si>
    <t>黒坂Y</t>
    <rPh sb="0" eb="2">
      <t>クロサカ</t>
    </rPh>
    <phoneticPr fontId="3"/>
  </si>
  <si>
    <t>生山〇</t>
    <rPh sb="0" eb="2">
      <t>ショウヤマ</t>
    </rPh>
    <phoneticPr fontId="3"/>
  </si>
  <si>
    <t>矢戸〇</t>
    <rPh sb="0" eb="1">
      <t>ヤ</t>
    </rPh>
    <rPh sb="1" eb="2">
      <t>ト</t>
    </rPh>
    <phoneticPr fontId="3"/>
  </si>
  <si>
    <t>多里</t>
    <rPh sb="0" eb="2">
      <t>タリ</t>
    </rPh>
    <phoneticPr fontId="3"/>
  </si>
  <si>
    <t>生山Y</t>
    <rPh sb="0" eb="2">
      <t>ショウヤマ</t>
    </rPh>
    <phoneticPr fontId="3"/>
  </si>
  <si>
    <t>石見Y</t>
    <rPh sb="0" eb="1">
      <t>イシ</t>
    </rPh>
    <rPh sb="1" eb="2">
      <t>ミ</t>
    </rPh>
    <phoneticPr fontId="3"/>
  </si>
  <si>
    <t>上道</t>
    <rPh sb="0" eb="2">
      <t>アガリミチ</t>
    </rPh>
    <phoneticPr fontId="3"/>
  </si>
  <si>
    <t>余子</t>
    <rPh sb="0" eb="2">
      <t>アマリコ</t>
    </rPh>
    <phoneticPr fontId="3"/>
  </si>
  <si>
    <t>余子A</t>
    <rPh sb="0" eb="2">
      <t>アマリコ</t>
    </rPh>
    <phoneticPr fontId="3"/>
  </si>
  <si>
    <t>上道</t>
    <rPh sb="0" eb="1">
      <t>ア</t>
    </rPh>
    <rPh sb="1" eb="2">
      <t>ミチ</t>
    </rPh>
    <phoneticPr fontId="3"/>
  </si>
  <si>
    <t>外江</t>
    <rPh sb="0" eb="2">
      <t>ソトエ</t>
    </rPh>
    <phoneticPr fontId="3"/>
  </si>
  <si>
    <t>境港M</t>
    <rPh sb="0" eb="2">
      <t>サカイミナト</t>
    </rPh>
    <phoneticPr fontId="3"/>
  </si>
  <si>
    <t>上道M</t>
    <rPh sb="0" eb="1">
      <t>ウエ</t>
    </rPh>
    <rPh sb="1" eb="2">
      <t>ミチ</t>
    </rPh>
    <phoneticPr fontId="3"/>
  </si>
  <si>
    <t>余子M</t>
    <rPh sb="0" eb="2">
      <t>アマリコ</t>
    </rPh>
    <phoneticPr fontId="3"/>
  </si>
  <si>
    <t>渡M</t>
    <rPh sb="0" eb="1">
      <t>ワタ</t>
    </rPh>
    <phoneticPr fontId="3"/>
  </si>
  <si>
    <t>外江M</t>
    <rPh sb="0" eb="2">
      <t>ソトエ</t>
    </rPh>
    <phoneticPr fontId="3"/>
  </si>
  <si>
    <t>中浜M</t>
    <rPh sb="0" eb="2">
      <t>ナカハマ</t>
    </rPh>
    <phoneticPr fontId="3"/>
  </si>
  <si>
    <t>美方郡
新温泉町</t>
    <rPh sb="0" eb="2">
      <t>ミカタ</t>
    </rPh>
    <rPh sb="2" eb="3">
      <t>グン</t>
    </rPh>
    <rPh sb="4" eb="5">
      <t>シン</t>
    </rPh>
    <rPh sb="5" eb="8">
      <t>オンセンチョウ</t>
    </rPh>
    <phoneticPr fontId="3"/>
  </si>
  <si>
    <t>村岡Y</t>
    <rPh sb="0" eb="2">
      <t>ムラオカ</t>
    </rPh>
    <phoneticPr fontId="3"/>
  </si>
  <si>
    <t>美方K</t>
    <rPh sb="0" eb="2">
      <t>ミカタ</t>
    </rPh>
    <phoneticPr fontId="3"/>
  </si>
  <si>
    <t>合配AMS</t>
    <rPh sb="0" eb="1">
      <t>ゴウ</t>
    </rPh>
    <rPh sb="1" eb="2">
      <t>ハイ</t>
    </rPh>
    <phoneticPr fontId="3"/>
  </si>
  <si>
    <t>合配S</t>
    <rPh sb="0" eb="1">
      <t>ゴウ</t>
    </rPh>
    <rPh sb="1" eb="2">
      <t>ハイ</t>
    </rPh>
    <phoneticPr fontId="3"/>
  </si>
  <si>
    <t xml:space="preserve">箕蚊屋春日Y
</t>
    <rPh sb="0" eb="1">
      <t>ミ</t>
    </rPh>
    <rPh sb="1" eb="2">
      <t>カ</t>
    </rPh>
    <rPh sb="2" eb="3">
      <t>ヤ</t>
    </rPh>
    <rPh sb="3" eb="5">
      <t>カスガ</t>
    </rPh>
    <phoneticPr fontId="3"/>
  </si>
  <si>
    <t>（〇印は日本海新聞、Aは朝日新聞、Yは読売新聞、Mは毎日新聞、Sは産経新聞、Kは神戸新聞と合配です。）</t>
    <rPh sb="2" eb="3">
      <t>シルシ</t>
    </rPh>
    <rPh sb="4" eb="9">
      <t>ニホンカイシンブン</t>
    </rPh>
    <rPh sb="12" eb="16">
      <t>アサヒシンブン</t>
    </rPh>
    <rPh sb="19" eb="23">
      <t>ヨミウリシンブン</t>
    </rPh>
    <rPh sb="26" eb="30">
      <t>マイニチシンブン</t>
    </rPh>
    <rPh sb="33" eb="35">
      <t>サンケイ</t>
    </rPh>
    <rPh sb="35" eb="37">
      <t>シンブン</t>
    </rPh>
    <rPh sb="40" eb="44">
      <t>コウベシンブン</t>
    </rPh>
    <rPh sb="45" eb="46">
      <t>ゴウ</t>
    </rPh>
    <rPh sb="46" eb="47">
      <t>クバ</t>
    </rPh>
    <phoneticPr fontId="3"/>
  </si>
  <si>
    <t>赤碕Y</t>
    <rPh sb="0" eb="2">
      <t>アカサキ</t>
    </rPh>
    <phoneticPr fontId="3"/>
  </si>
  <si>
    <t>新鳥取市
(旧岩美郡）</t>
    <rPh sb="0" eb="1">
      <t>シン</t>
    </rPh>
    <rPh sb="1" eb="4">
      <t>トットリシ</t>
    </rPh>
    <rPh sb="6" eb="7">
      <t>キュウ</t>
    </rPh>
    <rPh sb="7" eb="10">
      <t>イワミグン</t>
    </rPh>
    <phoneticPr fontId="3"/>
  </si>
  <si>
    <t>夜見</t>
    <rPh sb="0" eb="2">
      <t>ヨミ</t>
    </rPh>
    <phoneticPr fontId="3"/>
  </si>
  <si>
    <t>富益</t>
    <rPh sb="0" eb="1">
      <t>トミ</t>
    </rPh>
    <rPh sb="1" eb="2">
      <t>エキ</t>
    </rPh>
    <phoneticPr fontId="3"/>
  </si>
  <si>
    <t>配送料込・消費税別</t>
    <rPh sb="0" eb="2">
      <t>ハイソウ</t>
    </rPh>
    <rPh sb="2" eb="3">
      <t>リョウ</t>
    </rPh>
    <rPh sb="3" eb="4">
      <t>コ</t>
    </rPh>
    <rPh sb="5" eb="9">
      <t>ショウヒゼイベツ</t>
    </rPh>
    <phoneticPr fontId="3"/>
  </si>
  <si>
    <t>北兵庫</t>
    <rPh sb="0" eb="3">
      <t>キタヒョウゴ</t>
    </rPh>
    <phoneticPr fontId="3"/>
  </si>
  <si>
    <t>配送料別・消費税別</t>
    <rPh sb="0" eb="3">
      <t>ハイソウリョウ</t>
    </rPh>
    <rPh sb="3" eb="4">
      <t>ベツ</t>
    </rPh>
    <rPh sb="5" eb="8">
      <t>ショウヒゼイ</t>
    </rPh>
    <rPh sb="8" eb="9">
      <t>ベツ</t>
    </rPh>
    <phoneticPr fontId="3"/>
  </si>
  <si>
    <t>Ｂ４以下（折無）</t>
    <rPh sb="2" eb="4">
      <t>イカ</t>
    </rPh>
    <rPh sb="5" eb="7">
      <t>オリナ</t>
    </rPh>
    <phoneticPr fontId="3"/>
  </si>
  <si>
    <t>Ｂ３・Ａ３（２折）</t>
    <rPh sb="7" eb="8">
      <t>オ</t>
    </rPh>
    <phoneticPr fontId="3"/>
  </si>
  <si>
    <t>Ｂ２・Ａ２（４折）</t>
    <rPh sb="7" eb="8">
      <t>オ</t>
    </rPh>
    <phoneticPr fontId="3"/>
  </si>
  <si>
    <t>Ｂ１・Ａ１折（８折）</t>
    <rPh sb="5" eb="6">
      <t>オ</t>
    </rPh>
    <rPh sb="8" eb="9">
      <t>オリ</t>
    </rPh>
    <phoneticPr fontId="3"/>
  </si>
  <si>
    <t>Ｂ４以下　折無</t>
    <rPh sb="2" eb="4">
      <t>イカ</t>
    </rPh>
    <rPh sb="5" eb="7">
      <t>オリナ</t>
    </rPh>
    <phoneticPr fontId="3"/>
  </si>
  <si>
    <t>Ｂ３・Ａ３　２折</t>
    <rPh sb="7" eb="8">
      <t>オ</t>
    </rPh>
    <phoneticPr fontId="3"/>
  </si>
  <si>
    <t>Ｂ２・Ａ２　４折</t>
    <rPh sb="7" eb="8">
      <t>オ</t>
    </rPh>
    <phoneticPr fontId="3"/>
  </si>
  <si>
    <t>Ｂ１・Ａ１折　８折</t>
    <rPh sb="5" eb="6">
      <t>オ</t>
    </rPh>
    <rPh sb="8" eb="9">
      <t>オリ</t>
    </rPh>
    <phoneticPr fontId="3"/>
  </si>
  <si>
    <t>３．３円</t>
    <rPh sb="3" eb="4">
      <t>エン</t>
    </rPh>
    <phoneticPr fontId="3"/>
  </si>
  <si>
    <t>４．５円</t>
    <rPh sb="2" eb="3">
      <t>エン</t>
    </rPh>
    <phoneticPr fontId="3"/>
  </si>
  <si>
    <t>７．２円</t>
    <rPh sb="2" eb="3">
      <t>エン</t>
    </rPh>
    <phoneticPr fontId="3"/>
  </si>
  <si>
    <t>１５．２円</t>
    <rPh sb="3" eb="4">
      <t>エン</t>
    </rPh>
    <phoneticPr fontId="3"/>
  </si>
  <si>
    <t>３．０円</t>
    <rPh sb="3" eb="4">
      <t>エン</t>
    </rPh>
    <phoneticPr fontId="3"/>
  </si>
  <si>
    <t>４．０円</t>
    <rPh sb="3" eb="4">
      <t>エン</t>
    </rPh>
    <phoneticPr fontId="3"/>
  </si>
  <si>
    <t>６．０円</t>
    <rPh sb="3" eb="4">
      <t>エン</t>
    </rPh>
    <phoneticPr fontId="3"/>
  </si>
  <si>
    <t>１２．０円</t>
    <rPh sb="4" eb="5">
      <t>エン</t>
    </rPh>
    <phoneticPr fontId="3"/>
  </si>
  <si>
    <t>美方・村岡</t>
    <rPh sb="0" eb="2">
      <t>ミカタ</t>
    </rPh>
    <rPh sb="3" eb="5">
      <t>ムラオカ</t>
    </rPh>
    <phoneticPr fontId="3"/>
  </si>
  <si>
    <t>５．０円</t>
    <rPh sb="3" eb="4">
      <t>エン</t>
    </rPh>
    <phoneticPr fontId="3"/>
  </si>
  <si>
    <t>８．０円</t>
    <rPh sb="3" eb="4">
      <t>エン</t>
    </rPh>
    <phoneticPr fontId="3"/>
  </si>
  <si>
    <t>１６．０円</t>
    <rPh sb="4" eb="5">
      <t>エン</t>
    </rPh>
    <phoneticPr fontId="3"/>
  </si>
  <si>
    <t>政党・意見・連合
B4以下折無</t>
    <rPh sb="0" eb="2">
      <t>セイトウ</t>
    </rPh>
    <rPh sb="3" eb="5">
      <t>イケン</t>
    </rPh>
    <rPh sb="6" eb="8">
      <t>レンゴウ</t>
    </rPh>
    <rPh sb="11" eb="13">
      <t>イカ</t>
    </rPh>
    <rPh sb="13" eb="15">
      <t>オリナ</t>
    </rPh>
    <phoneticPr fontId="3"/>
  </si>
  <si>
    <t>政党・意見・連合
B３　２折</t>
    <rPh sb="0" eb="2">
      <t>セイトウ</t>
    </rPh>
    <rPh sb="3" eb="5">
      <t>イケン</t>
    </rPh>
    <rPh sb="6" eb="8">
      <t>レンゴウ</t>
    </rPh>
    <rPh sb="13" eb="14">
      <t>オリ</t>
    </rPh>
    <phoneticPr fontId="3"/>
  </si>
  <si>
    <t>政党・意見・連合の料金は日本海新聞・山陰中央新報のみ</t>
    <rPh sb="0" eb="1">
      <t>セイトウ</t>
    </rPh>
    <rPh sb="2" eb="4">
      <t>イケン</t>
    </rPh>
    <rPh sb="5" eb="7">
      <t>レンゴウ</t>
    </rPh>
    <rPh sb="8" eb="10">
      <t>リョウキン</t>
    </rPh>
    <rPh sb="11" eb="14">
      <t>ニホンカイ</t>
    </rPh>
    <rPh sb="15" eb="17">
      <t>シンブン</t>
    </rPh>
    <rPh sb="17" eb="19">
      <t>サンイン</t>
    </rPh>
    <rPh sb="19" eb="21">
      <t>チュウオウ</t>
    </rPh>
    <rPh sb="22" eb="24">
      <t>シンポウ</t>
    </rPh>
    <phoneticPr fontId="3"/>
  </si>
  <si>
    <t>１０．０円</t>
    <rPh sb="4" eb="5">
      <t>エン</t>
    </rPh>
    <phoneticPr fontId="3"/>
  </si>
  <si>
    <t>１５．０円</t>
    <rPh sb="4" eb="5">
      <t>エン</t>
    </rPh>
    <phoneticPr fontId="3"/>
  </si>
  <si>
    <t>４．８５円</t>
    <rPh sb="4" eb="5">
      <t>エン</t>
    </rPh>
    <phoneticPr fontId="3"/>
  </si>
  <si>
    <t>６．６５円</t>
    <rPh sb="3" eb="4">
      <t>エン</t>
    </rPh>
    <phoneticPr fontId="3"/>
  </si>
  <si>
    <t>他新聞は通常料金</t>
    <rPh sb="0" eb="2">
      <t>タシンブン</t>
    </rPh>
    <rPh sb="3" eb="5">
      <t>ツウジョウ</t>
    </rPh>
    <rPh sb="5" eb="7">
      <t>リョウキン</t>
    </rPh>
    <phoneticPr fontId="3"/>
  </si>
  <si>
    <t>北兵庫配送料</t>
    <rPh sb="0" eb="3">
      <t>キタヒョウゴ</t>
    </rPh>
    <rPh sb="3" eb="6">
      <t>ハイソウリョウ</t>
    </rPh>
    <phoneticPr fontId="3"/>
  </si>
  <si>
    <t>鳥取→北兵庫</t>
    <rPh sb="0" eb="2">
      <t>トットリ</t>
    </rPh>
    <rPh sb="3" eb="6">
      <t>キタヒョウゴ</t>
    </rPh>
    <phoneticPr fontId="3"/>
  </si>
  <si>
    <t>6,000円</t>
    <rPh sb="1" eb="6">
      <t>000エン</t>
    </rPh>
    <phoneticPr fontId="3"/>
  </si>
  <si>
    <t>横長B３（２折）</t>
    <rPh sb="0" eb="1">
      <t>ヨコ</t>
    </rPh>
    <rPh sb="1" eb="2">
      <t>ナガ</t>
    </rPh>
    <rPh sb="6" eb="7">
      <t>オリ</t>
    </rPh>
    <phoneticPr fontId="3"/>
  </si>
  <si>
    <t>圧着</t>
    <rPh sb="0" eb="1">
      <t>アッチャク</t>
    </rPh>
    <phoneticPr fontId="3"/>
  </si>
  <si>
    <t>封筒</t>
    <rPh sb="0" eb="1">
      <t>フウトウ</t>
    </rPh>
    <phoneticPr fontId="3"/>
  </si>
  <si>
    <t>AD-BAG</t>
    <phoneticPr fontId="3"/>
  </si>
  <si>
    <t>観音折・三折り</t>
    <rPh sb="0" eb="2">
      <t>カンノンオリ</t>
    </rPh>
    <rPh sb="3" eb="4">
      <t>ミ</t>
    </rPh>
    <rPh sb="4" eb="5">
      <t>オ</t>
    </rPh>
    <phoneticPr fontId="3"/>
  </si>
  <si>
    <t>島根県（隠岐以外）</t>
    <rPh sb="0" eb="3">
      <t>シマネケン</t>
    </rPh>
    <rPh sb="4" eb="8">
      <t>オキイガイ</t>
    </rPh>
    <phoneticPr fontId="3"/>
  </si>
  <si>
    <t>５．５円</t>
    <rPh sb="3" eb="4">
      <t>エン</t>
    </rPh>
    <phoneticPr fontId="3"/>
  </si>
  <si>
    <t>５．２円</t>
    <phoneticPr fontId="3"/>
  </si>
  <si>
    <t>※B4以下を半分に折った場合は２折料金になります。</t>
    <rPh sb="3" eb="5">
      <t>イカ</t>
    </rPh>
    <rPh sb="6" eb="8">
      <t>ハンブン</t>
    </rPh>
    <rPh sb="9" eb="10">
      <t>オ</t>
    </rPh>
    <rPh sb="12" eb="14">
      <t>バアイ</t>
    </rPh>
    <rPh sb="16" eb="17">
      <t>オリ</t>
    </rPh>
    <rPh sb="17" eb="19">
      <t>リョウキン</t>
    </rPh>
    <phoneticPr fontId="3"/>
  </si>
  <si>
    <t>７．０円</t>
    <phoneticPr fontId="3"/>
  </si>
  <si>
    <t>２０．０円</t>
    <phoneticPr fontId="3"/>
  </si>
  <si>
    <t>特殊加工料金</t>
    <rPh sb="0" eb="4">
      <t>トクシュカコウ</t>
    </rPh>
    <rPh sb="4" eb="6">
      <t>リョウキン</t>
    </rPh>
    <phoneticPr fontId="3"/>
  </si>
  <si>
    <t>隠岐</t>
    <rPh sb="0" eb="2">
      <t>オキ</t>
    </rPh>
    <phoneticPr fontId="3"/>
  </si>
  <si>
    <t>シール付・・・１．０円増（日本海新聞・山陰中央新報に折込の政党・意見広告及び選挙ちらしは除く）</t>
    <rPh sb="3" eb="4">
      <t>ツ</t>
    </rPh>
    <phoneticPr fontId="3"/>
  </si>
  <si>
    <t>スクラッチ・・・１．０円増</t>
    <rPh sb="11" eb="12">
      <t>エン</t>
    </rPh>
    <rPh sb="12" eb="13">
      <t>マ</t>
    </rPh>
    <phoneticPr fontId="3"/>
  </si>
  <si>
    <t>３．５円</t>
    <rPh sb="3" eb="4">
      <t>エン</t>
    </rPh>
    <phoneticPr fontId="3"/>
  </si>
  <si>
    <t>５．５円</t>
    <phoneticPr fontId="3"/>
  </si>
  <si>
    <t>８．０円</t>
    <phoneticPr fontId="3"/>
  </si>
  <si>
    <t>極小ちらし・・１．５円増</t>
    <rPh sb="0" eb="1">
      <t>ゴク</t>
    </rPh>
    <rPh sb="1" eb="2">
      <t>ショウ</t>
    </rPh>
    <rPh sb="10" eb="11">
      <t>エン</t>
    </rPh>
    <rPh sb="11" eb="12">
      <t>マ</t>
    </rPh>
    <phoneticPr fontId="3"/>
  </si>
  <si>
    <t>配送料　島根県全域、全サイズ1枚につき0.25円いただきます。
船賃　隠岐郡は１回につき下記船賃をいただきます。
(B4まで＝2,000円、B3＝4,000円、B2＝8,000円、B1=16,000円)</t>
    <phoneticPr fontId="3"/>
  </si>
  <si>
    <t>極厚紙・・・・・０．５円増</t>
    <rPh sb="0" eb="2">
      <t>ゴクアツ</t>
    </rPh>
    <rPh sb="2" eb="3">
      <t>カミ</t>
    </rPh>
    <rPh sb="11" eb="12">
      <t>エン</t>
    </rPh>
    <rPh sb="12" eb="13">
      <t>マ</t>
    </rPh>
    <phoneticPr fontId="3"/>
  </si>
  <si>
    <t>その他希少サイズ・特殊加工のチラシは別途お問い合わせください。</t>
    <rPh sb="2" eb="3">
      <t>タ</t>
    </rPh>
    <rPh sb="3" eb="5">
      <t>キショウ</t>
    </rPh>
    <rPh sb="9" eb="11">
      <t>トクシュ</t>
    </rPh>
    <rPh sb="11" eb="13">
      <t>カコウ</t>
    </rPh>
    <rPh sb="18" eb="20">
      <t>ベット</t>
    </rPh>
    <rPh sb="21" eb="22">
      <t>ト</t>
    </rPh>
    <rPh sb="23" eb="24">
      <t>ア</t>
    </rPh>
    <phoneticPr fontId="3"/>
  </si>
  <si>
    <t>※県外地域に限り折込料金と折込配送料金は原則として前金となっております。</t>
    <rPh sb="1" eb="5">
      <t>ケンガイチイキ</t>
    </rPh>
    <rPh sb="6" eb="7">
      <t>カギ</t>
    </rPh>
    <rPh sb="8" eb="12">
      <t>オリコミリョウキン</t>
    </rPh>
    <rPh sb="13" eb="15">
      <t>オリコミ</t>
    </rPh>
    <rPh sb="15" eb="19">
      <t>ハイソウリョウキン</t>
    </rPh>
    <rPh sb="20" eb="22">
      <t>ゲンソク</t>
    </rPh>
    <rPh sb="25" eb="27">
      <t>マエキン</t>
    </rPh>
    <phoneticPr fontId="3"/>
  </si>
  <si>
    <t>各支部間の転送及び県外に発送する場合には別途転送料を頂戴いたしいます。</t>
    <rPh sb="0" eb="3">
      <t>カクシブ</t>
    </rPh>
    <rPh sb="3" eb="4">
      <t>アイダ</t>
    </rPh>
    <rPh sb="5" eb="7">
      <t>テンソウ</t>
    </rPh>
    <rPh sb="7" eb="8">
      <t>オヨ</t>
    </rPh>
    <rPh sb="9" eb="11">
      <t>ケンガイ</t>
    </rPh>
    <rPh sb="12" eb="14">
      <t>ハッソウ</t>
    </rPh>
    <rPh sb="16" eb="18">
      <t>バアイ</t>
    </rPh>
    <rPh sb="20" eb="22">
      <t>ベット</t>
    </rPh>
    <rPh sb="22" eb="24">
      <t>テンソウ</t>
    </rPh>
    <rPh sb="24" eb="25">
      <t>リョウ</t>
    </rPh>
    <rPh sb="26" eb="28">
      <t>チョウダイ</t>
    </rPh>
    <phoneticPr fontId="3"/>
  </si>
  <si>
    <t>松江城東</t>
    <rPh sb="0" eb="2">
      <t>マツエ</t>
    </rPh>
    <rPh sb="2" eb="4">
      <t>ジョウトウ</t>
    </rPh>
    <phoneticPr fontId="3"/>
  </si>
  <si>
    <t>大塚</t>
    <rPh sb="0" eb="2">
      <t>オオツカ</t>
    </rPh>
    <phoneticPr fontId="3"/>
  </si>
  <si>
    <t>伯太北</t>
    <rPh sb="0" eb="2">
      <t>ハクタ</t>
    </rPh>
    <rPh sb="2" eb="3">
      <t>キタ</t>
    </rPh>
    <phoneticPr fontId="3"/>
  </si>
  <si>
    <t>営業時間及び申し込みと搬入日時　</t>
    <rPh sb="0" eb="2">
      <t>エイギョウ</t>
    </rPh>
    <rPh sb="2" eb="4">
      <t>ジカン</t>
    </rPh>
    <rPh sb="4" eb="5">
      <t>オヨ</t>
    </rPh>
    <rPh sb="6" eb="7">
      <t>モウ</t>
    </rPh>
    <rPh sb="8" eb="9">
      <t>コ</t>
    </rPh>
    <rPh sb="11" eb="13">
      <t>ハンニュウ</t>
    </rPh>
    <rPh sb="13" eb="15">
      <t>ニチジ</t>
    </rPh>
    <phoneticPr fontId="3"/>
  </si>
  <si>
    <t>■営業時間</t>
    <rPh sb="1" eb="3">
      <t>エイギョウ</t>
    </rPh>
    <rPh sb="3" eb="5">
      <t>ジカン</t>
    </rPh>
    <phoneticPr fontId="3"/>
  </si>
  <si>
    <t>（鳥取本部）午前９時より午後５時４０分までです。</t>
    <rPh sb="1" eb="3">
      <t>トットリ</t>
    </rPh>
    <rPh sb="3" eb="5">
      <t>ホンブ</t>
    </rPh>
    <rPh sb="6" eb="8">
      <t>ゴゼン</t>
    </rPh>
    <rPh sb="9" eb="10">
      <t>ジ</t>
    </rPh>
    <rPh sb="12" eb="14">
      <t>ゴゴ</t>
    </rPh>
    <rPh sb="15" eb="16">
      <t>ジ</t>
    </rPh>
    <rPh sb="18" eb="19">
      <t>フン</t>
    </rPh>
    <phoneticPr fontId="3"/>
  </si>
  <si>
    <t>日曜・祝日は休みです。</t>
    <rPh sb="0" eb="2">
      <t>ニチヨウ</t>
    </rPh>
    <rPh sb="3" eb="5">
      <t>シュクジツ</t>
    </rPh>
    <rPh sb="6" eb="7">
      <t>ヤス</t>
    </rPh>
    <phoneticPr fontId="3"/>
  </si>
  <si>
    <t>■折込広告の申し込みと搬入日時</t>
    <rPh sb="1" eb="3">
      <t>オリコミ</t>
    </rPh>
    <rPh sb="3" eb="5">
      <t>コウコク</t>
    </rPh>
    <rPh sb="6" eb="7">
      <t>モウ</t>
    </rPh>
    <rPh sb="8" eb="9">
      <t>コ</t>
    </rPh>
    <rPh sb="11" eb="13">
      <t>ハンニュウ</t>
    </rPh>
    <rPh sb="13" eb="15">
      <t>ニチジ</t>
    </rPh>
    <phoneticPr fontId="3"/>
  </si>
  <si>
    <t>鳥取県、及び兵庫県北部、島根県の新聞販売店へ配送し、ご指定日に正確に配布するため、申し込みと搬入日時を下記のように定めています。搬入日時に遅れますと、ご指定の日に折込できない場合がありますので、搬入日時をお守り下さいますようお願い致します。</t>
    <rPh sb="0" eb="3">
      <t>トットリケン</t>
    </rPh>
    <rPh sb="4" eb="5">
      <t>オヨ</t>
    </rPh>
    <rPh sb="6" eb="8">
      <t>ヒョウゴ</t>
    </rPh>
    <rPh sb="8" eb="11">
      <t>ケンホクブ</t>
    </rPh>
    <rPh sb="12" eb="15">
      <t>シマネケン</t>
    </rPh>
    <rPh sb="16" eb="18">
      <t>シンブン</t>
    </rPh>
    <rPh sb="18" eb="21">
      <t>ハンバイテン</t>
    </rPh>
    <rPh sb="22" eb="24">
      <t>ハイソウ</t>
    </rPh>
    <rPh sb="27" eb="29">
      <t>シテイ</t>
    </rPh>
    <rPh sb="29" eb="30">
      <t>ビ</t>
    </rPh>
    <rPh sb="31" eb="33">
      <t>セイカク</t>
    </rPh>
    <rPh sb="113" eb="114">
      <t>ネガイ</t>
    </rPh>
    <rPh sb="115" eb="116">
      <t>タ</t>
    </rPh>
    <phoneticPr fontId="3"/>
  </si>
  <si>
    <t>折込地区</t>
    <rPh sb="0" eb="2">
      <t>オリコミ</t>
    </rPh>
    <rPh sb="2" eb="4">
      <t>チク</t>
    </rPh>
    <phoneticPr fontId="3"/>
  </si>
  <si>
    <t>折込日時</t>
    <rPh sb="0" eb="2">
      <t>オリコミ</t>
    </rPh>
    <rPh sb="2" eb="4">
      <t>ニチジ</t>
    </rPh>
    <phoneticPr fontId="3"/>
  </si>
  <si>
    <t>折込日の２日前まで</t>
    <rPh sb="0" eb="2">
      <t>オリコミ</t>
    </rPh>
    <rPh sb="2" eb="3">
      <t>ビ</t>
    </rPh>
    <rPh sb="5" eb="7">
      <t>ニチマエ</t>
    </rPh>
    <phoneticPr fontId="3"/>
  </si>
  <si>
    <t>折込日の３日前まで</t>
    <rPh sb="0" eb="2">
      <t>オリコミ</t>
    </rPh>
    <rPh sb="2" eb="3">
      <t>ビ</t>
    </rPh>
    <rPh sb="5" eb="7">
      <t>ニチマエ</t>
    </rPh>
    <phoneticPr fontId="3"/>
  </si>
  <si>
    <t>島根県東部</t>
    <rPh sb="0" eb="3">
      <t>シマネケン</t>
    </rPh>
    <rPh sb="3" eb="5">
      <t>トウブ</t>
    </rPh>
    <phoneticPr fontId="3"/>
  </si>
  <si>
    <t>折込日の４日前まで</t>
    <rPh sb="0" eb="2">
      <t>オリコミ</t>
    </rPh>
    <rPh sb="2" eb="3">
      <t>ビ</t>
    </rPh>
    <rPh sb="5" eb="7">
      <t>ニチマエ</t>
    </rPh>
    <phoneticPr fontId="3"/>
  </si>
  <si>
    <t>搬
入
先
/
米
子</t>
    <rPh sb="0" eb="1">
      <t>ハン</t>
    </rPh>
    <rPh sb="2" eb="3">
      <t>イリ</t>
    </rPh>
    <rPh sb="4" eb="5">
      <t>サキ</t>
    </rPh>
    <rPh sb="8" eb="9">
      <t>ベイ</t>
    </rPh>
    <rPh sb="10" eb="11">
      <t>コ</t>
    </rPh>
    <phoneticPr fontId="3"/>
  </si>
  <si>
    <t>鳥取県西部</t>
    <rPh sb="0" eb="5">
      <t>トットリケンセイブ</t>
    </rPh>
    <phoneticPr fontId="3"/>
  </si>
  <si>
    <t>鳥取県東部・中部</t>
    <rPh sb="0" eb="3">
      <t>トットリケン</t>
    </rPh>
    <rPh sb="3" eb="5">
      <t>トウブ</t>
    </rPh>
    <rPh sb="6" eb="8">
      <t>チュウブ</t>
    </rPh>
    <phoneticPr fontId="3"/>
  </si>
  <si>
    <t>折込日の3日前まで</t>
    <rPh sb="0" eb="2">
      <t>オリコミ</t>
    </rPh>
    <rPh sb="2" eb="3">
      <t>ビ</t>
    </rPh>
    <rPh sb="5" eb="7">
      <t>ニチマエ</t>
    </rPh>
    <phoneticPr fontId="3"/>
  </si>
  <si>
    <t>島根県西部・隠岐</t>
    <rPh sb="0" eb="3">
      <t>シマネケン</t>
    </rPh>
    <rPh sb="3" eb="5">
      <t>セイブ</t>
    </rPh>
    <rPh sb="6" eb="8">
      <t>オキ</t>
    </rPh>
    <phoneticPr fontId="3"/>
  </si>
  <si>
    <t xml:space="preserve">※
</t>
    <phoneticPr fontId="3"/>
  </si>
  <si>
    <t>※</t>
    <phoneticPr fontId="3"/>
  </si>
  <si>
    <t>本表以外の地区についても取り次ぎを行っております。</t>
    <rPh sb="0" eb="1">
      <t>ホン</t>
    </rPh>
    <rPh sb="1" eb="2">
      <t>ヒョウ</t>
    </rPh>
    <rPh sb="2" eb="4">
      <t>イガイ</t>
    </rPh>
    <rPh sb="5" eb="7">
      <t>チク</t>
    </rPh>
    <rPh sb="12" eb="13">
      <t>ト</t>
    </rPh>
    <rPh sb="14" eb="15">
      <t>ツ</t>
    </rPh>
    <rPh sb="17" eb="18">
      <t>オコナ</t>
    </rPh>
    <phoneticPr fontId="3"/>
  </si>
  <si>
    <t>御用の際はご相談下さい。</t>
    <rPh sb="0" eb="2">
      <t>ゴヨウ</t>
    </rPh>
    <rPh sb="3" eb="4">
      <t>サイ</t>
    </rPh>
    <rPh sb="6" eb="8">
      <t>ソウダン</t>
    </rPh>
    <rPh sb="8" eb="9">
      <t>クダ</t>
    </rPh>
    <phoneticPr fontId="3"/>
  </si>
  <si>
    <t>部数表を公開しております。ご利用下さい。</t>
    <rPh sb="0" eb="2">
      <t>ブスウ</t>
    </rPh>
    <rPh sb="2" eb="3">
      <t>ヒョウ</t>
    </rPh>
    <rPh sb="4" eb="6">
      <t>コウカイ</t>
    </rPh>
    <rPh sb="14" eb="16">
      <t>リヨウ</t>
    </rPh>
    <rPh sb="16" eb="17">
      <t>クダ</t>
    </rPh>
    <phoneticPr fontId="3"/>
  </si>
  <si>
    <t>http://www.nnn.co.jp/nihonkai/kanren.html#orikomi</t>
  </si>
  <si>
    <t>大山Y</t>
    <rPh sb="0" eb="2">
      <t>ダイセン</t>
    </rPh>
    <phoneticPr fontId="3"/>
  </si>
  <si>
    <t>（米子支部）午前９時より午後６時までです。</t>
    <rPh sb="1" eb="3">
      <t>ヨナゴ</t>
    </rPh>
    <rPh sb="3" eb="5">
      <t>シブ</t>
    </rPh>
    <rPh sb="6" eb="8">
      <t>ゴゼン</t>
    </rPh>
    <rPh sb="9" eb="10">
      <t>ジ</t>
    </rPh>
    <rPh sb="12" eb="14">
      <t>ゴゴ</t>
    </rPh>
    <rPh sb="15" eb="16">
      <t>ジ</t>
    </rPh>
    <phoneticPr fontId="3"/>
  </si>
  <si>
    <t xml:space="preserve">搬
入
先
/
鳥
取
</t>
    <rPh sb="0" eb="1">
      <t>ハン</t>
    </rPh>
    <rPh sb="2" eb="3">
      <t>イリ</t>
    </rPh>
    <rPh sb="4" eb="5">
      <t>サキ</t>
    </rPh>
    <rPh sb="8" eb="9">
      <t>トリ</t>
    </rPh>
    <rPh sb="10" eb="11">
      <t>トリ</t>
    </rPh>
    <phoneticPr fontId="3"/>
  </si>
  <si>
    <t>鳥取県東部、中部、兵庫県北部</t>
    <rPh sb="0" eb="3">
      <t>トットリケン</t>
    </rPh>
    <rPh sb="3" eb="5">
      <t>トウブ</t>
    </rPh>
    <rPh sb="6" eb="8">
      <t>チュウブ</t>
    </rPh>
    <rPh sb="9" eb="11">
      <t>ヒョウゴ</t>
    </rPh>
    <rPh sb="11" eb="14">
      <t>ケンホクブ</t>
    </rPh>
    <phoneticPr fontId="3"/>
  </si>
  <si>
    <t>鳥取県西部</t>
    <rPh sb="0" eb="3">
      <t>トットリケン</t>
    </rPh>
    <rPh sb="3" eb="5">
      <t>セイブ</t>
    </rPh>
    <phoneticPr fontId="3"/>
  </si>
  <si>
    <t>休日・休刊日がある場合はそれぞれ１日早くなります。
年末、年始、４･５月の連休、お盆時の折込は締切日時が変更になります。
申し込み時にご確認下さい。</t>
    <rPh sb="0" eb="2">
      <t>キュウジツ</t>
    </rPh>
    <rPh sb="3" eb="6">
      <t>キュウカンビ</t>
    </rPh>
    <rPh sb="9" eb="11">
      <t>バアイ</t>
    </rPh>
    <rPh sb="17" eb="18">
      <t>ニチ</t>
    </rPh>
    <rPh sb="18" eb="19">
      <t>ハヤ</t>
    </rPh>
    <phoneticPr fontId="3"/>
  </si>
  <si>
    <t>料金表</t>
    <rPh sb="0" eb="3">
      <t>リョウキンヒョウ</t>
    </rPh>
    <phoneticPr fontId="3"/>
  </si>
  <si>
    <t>2024.11改定</t>
    <rPh sb="7" eb="9">
      <t>カイテイ</t>
    </rPh>
    <phoneticPr fontId="3"/>
  </si>
  <si>
    <t>南</t>
    <rPh sb="0" eb="1">
      <t>ミナミ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</si>
</sst>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旧&quot;&quot;市&quot;&quot;内&quot;&quot;定&quot;&quot;数&quot;\(###,###,###\)"/>
    <numFmt numFmtId="177" formatCode="&quot;新&quot;&quot;市&quot;&quot;内&quot;&quot;定&quot;&quot;数&quot;\(###,###,###\)"/>
    <numFmt numFmtId="178" formatCode="&quot;/&quot;###,###"/>
    <numFmt numFmtId="179" formatCode="yyyy&quot;年&quot;m&quot;月&quot;d&quot;日&quot;\(aaa\)"/>
    <numFmt numFmtId="180" formatCode="#,##0_);[Red]\(#,##0\)"/>
    <numFmt numFmtId="181" formatCode="0.0_ "/>
    <numFmt numFmtId="182" formatCode="m&quot;月&quot;\ \ \ d&quot;日&quot;;;&quot;        月         日&quot;"/>
    <numFmt numFmtId="183" formatCode="yyyy&quot;年 &quot;m&quot;月 &quot;d&quot;日 (&quot;aaa&quot;)&quot;;;&quot;         年        月        日 (      )&quot;"/>
    <numFmt numFmtId="184" formatCode="&quot; &quot;@"/>
    <numFmt numFmtId="185" formatCode="0;\-0;;@"/>
    <numFmt numFmtId="186" formatCode="yyyy&quot;年&quot;m&quot;月&quot;d&quot;日&quot;;;;"/>
  </numFmts>
  <fonts count="85"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6"/>
      <name val="ＭＳ Ｐ明朝"/>
      <family val="1"/>
      <charset val="128"/>
    </font>
    <font>
      <sz val="20"/>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12"/>
      <color indexed="12"/>
      <name val="ＭＳ Ｐ明朝"/>
      <family val="1"/>
      <charset val="128"/>
    </font>
    <font>
      <b/>
      <sz val="12"/>
      <name val="ＭＳ Ｐ明朝"/>
      <family val="1"/>
      <charset val="128"/>
    </font>
    <font>
      <b/>
      <sz val="16"/>
      <name val="ＭＳ Ｐ明朝"/>
      <family val="1"/>
      <charset val="128"/>
    </font>
    <font>
      <b/>
      <sz val="16"/>
      <color indexed="12"/>
      <name val="ＭＳ Ｐ明朝"/>
      <family val="1"/>
      <charset val="128"/>
    </font>
    <font>
      <b/>
      <sz val="12"/>
      <color indexed="12"/>
      <name val="ＭＳ Ｐ明朝"/>
      <family val="1"/>
      <charset val="128"/>
    </font>
    <font>
      <sz val="9"/>
      <name val="ＭＳ Ｐ明朝"/>
      <family val="1"/>
      <charset val="128"/>
    </font>
    <font>
      <sz val="11"/>
      <color indexed="12"/>
      <name val="ＭＳ Ｐ明朝"/>
      <family val="1"/>
      <charset val="128"/>
    </font>
    <font>
      <b/>
      <sz val="11"/>
      <name val="ＭＳ Ｐ明朝"/>
      <family val="1"/>
      <charset val="128"/>
    </font>
    <font>
      <b/>
      <sz val="10"/>
      <color indexed="1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HGSｺﾞｼｯｸE"/>
      <family val="3"/>
      <charset val="128"/>
    </font>
    <font>
      <b/>
      <sz val="14"/>
      <name val="ＭＳ Ｐゴシック"/>
      <family val="3"/>
      <charset val="128"/>
    </font>
    <font>
      <b/>
      <sz val="11"/>
      <name val="ＭＳ Ｐゴシック"/>
      <family val="3"/>
      <charset val="128"/>
    </font>
    <font>
      <sz val="8"/>
      <color indexed="12"/>
      <name val="ＭＳ Ｐ明朝"/>
      <family val="1"/>
      <charset val="128"/>
    </font>
    <font>
      <b/>
      <sz val="12"/>
      <color indexed="12"/>
      <name val="HG丸ｺﾞｼｯｸM-PRO"/>
      <family val="3"/>
      <charset val="128"/>
    </font>
    <font>
      <sz val="16"/>
      <color indexed="12"/>
      <name val="ＭＳ Ｐ明朝"/>
      <family val="1"/>
      <charset val="128"/>
    </font>
    <font>
      <sz val="8"/>
      <name val="HG丸ｺﾞｼｯｸM-PRO"/>
      <family val="3"/>
      <charset val="128"/>
    </font>
    <font>
      <sz val="18"/>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16"/>
      <name val="ＭＳ Ｐゴシック"/>
      <family val="3"/>
      <charset val="128"/>
    </font>
    <font>
      <sz val="9"/>
      <name val="ＭＳ Ｐゴシック"/>
      <family val="3"/>
      <charset val="128"/>
    </font>
    <font>
      <sz val="11"/>
      <name val="ＭＳ ゴシック"/>
      <family val="3"/>
      <charset val="128"/>
    </font>
    <font>
      <u/>
      <sz val="14"/>
      <name val="ＭＳ Ｐゴシック"/>
      <family val="3"/>
      <charset val="128"/>
    </font>
    <font>
      <sz val="20"/>
      <name val="ＭＳ Ｐゴシック"/>
      <family val="3"/>
      <charset val="128"/>
    </font>
    <font>
      <b/>
      <sz val="18"/>
      <name val="ＭＳ Ｐゴシック"/>
      <family val="3"/>
      <charset val="128"/>
    </font>
    <font>
      <sz val="10.5"/>
      <name val="游明朝"/>
      <family val="1"/>
      <charset val="128"/>
    </font>
    <font>
      <b/>
      <sz val="14"/>
      <name val="游明朝"/>
      <family val="1"/>
      <charset val="128"/>
    </font>
    <font>
      <sz val="12"/>
      <name val="游明朝"/>
      <family val="1"/>
      <charset val="128"/>
    </font>
    <font>
      <b/>
      <sz val="16"/>
      <name val="游明朝"/>
      <family val="1"/>
      <charset val="128"/>
    </font>
    <font>
      <b/>
      <sz val="20"/>
      <name val="游明朝"/>
      <family val="1"/>
      <charset val="128"/>
    </font>
    <font>
      <sz val="14"/>
      <name val="游明朝"/>
      <family val="1"/>
      <charset val="128"/>
    </font>
    <font>
      <sz val="8"/>
      <color theme="1"/>
      <name val="HG丸ｺﾞｼｯｸM-PRO"/>
      <family val="3"/>
      <charset val="128"/>
    </font>
    <font>
      <sz val="5"/>
      <color theme="1"/>
      <name val="HG丸ｺﾞｼｯｸM-PRO"/>
      <family val="3"/>
      <charset val="128"/>
    </font>
    <font>
      <sz val="11"/>
      <color theme="0"/>
      <name val="ＭＳ Ｐゴシック"/>
      <family val="3"/>
      <charset val="128"/>
    </font>
    <font>
      <b/>
      <sz val="12"/>
      <color rgb="FF0000FF"/>
      <name val="HG丸ｺﾞｼｯｸM-PRO"/>
      <family val="3"/>
      <charset val="128"/>
    </font>
    <font>
      <sz val="12"/>
      <color rgb="FF0000FF"/>
      <name val="ＭＳ Ｐ明朝"/>
      <family val="1"/>
      <charset val="128"/>
    </font>
    <font>
      <b/>
      <sz val="12"/>
      <color rgb="FF0000FF"/>
      <name val="ＭＳ Ｐ明朝"/>
      <family val="1"/>
      <charset val="128"/>
    </font>
    <font>
      <sz val="8"/>
      <color theme="1"/>
      <name val="ＭＳ Ｐ明朝"/>
      <family val="1"/>
      <charset val="128"/>
    </font>
    <font>
      <sz val="12"/>
      <color theme="1"/>
      <name val="ＭＳ Ｐ明朝"/>
      <family val="1"/>
      <charset val="128"/>
    </font>
    <font>
      <b/>
      <sz val="8"/>
      <color indexed="12"/>
      <name val="HG丸ｺﾞｼｯｸM-PRO"/>
      <family val="3"/>
      <charset val="128"/>
    </font>
    <font>
      <sz val="12"/>
      <color indexed="12"/>
      <name val="HG丸ｺﾞｼｯｸM-PRO"/>
      <family val="3"/>
      <charset val="128"/>
    </font>
    <font>
      <sz val="12"/>
      <color rgb="FF0000FF"/>
      <name val="HG丸ｺﾞｼｯｸM-PRO"/>
      <family val="3"/>
      <charset val="128"/>
    </font>
    <font>
      <sz val="12"/>
      <color theme="1"/>
      <name val="HG丸ｺﾞｼｯｸM-PRO"/>
      <family val="3"/>
      <charset val="128"/>
    </font>
    <font>
      <sz val="18"/>
      <name val="HG丸ｺﾞｼｯｸM-PRO"/>
      <family val="3"/>
      <charset val="128"/>
    </font>
    <font>
      <sz val="20"/>
      <color indexed="12"/>
      <name val="HG丸ｺﾞｼｯｸM-PRO"/>
      <family val="3"/>
      <charset val="128"/>
    </font>
    <font>
      <sz val="18"/>
      <color indexed="12"/>
      <name val="HG丸ｺﾞｼｯｸM-PRO"/>
      <family val="3"/>
      <charset val="128"/>
    </font>
    <font>
      <sz val="14"/>
      <color indexed="12"/>
      <name val="HG丸ｺﾞｼｯｸM-PRO"/>
      <family val="3"/>
      <charset val="128"/>
    </font>
    <font>
      <sz val="16"/>
      <color rgb="FF0000FF"/>
      <name val="ＭＳ Ｐ明朝"/>
      <family val="1"/>
      <charset val="128"/>
    </font>
    <font>
      <sz val="12"/>
      <color rgb="FF3333FF"/>
      <name val="ＭＳ Ｐ明朝"/>
      <family val="1"/>
      <charset val="128"/>
    </font>
    <font>
      <sz val="14"/>
      <color indexed="12"/>
      <name val="ＭＳ Ｐ明朝"/>
      <family val="1"/>
      <charset val="128"/>
    </font>
    <font>
      <sz val="16"/>
      <name val="HGSｺﾞｼｯｸE"/>
      <family val="3"/>
      <charset val="128"/>
    </font>
    <font>
      <sz val="11"/>
      <color rgb="FF000000"/>
      <name val="ＭＳ Ｐ明朝"/>
      <family val="1"/>
      <charset val="128"/>
    </font>
    <font>
      <b/>
      <u/>
      <sz val="14"/>
      <name val="HGSｺﾞｼｯｸE"/>
      <family val="3"/>
      <charset val="128"/>
    </font>
    <font>
      <u/>
      <sz val="11"/>
      <name val="ＭＳ Ｐ明朝"/>
      <family val="1"/>
      <charset val="128"/>
    </font>
    <font>
      <b/>
      <sz val="6"/>
      <name val="ＭＳ Ｐ明朝"/>
      <family val="1"/>
      <charset val="128"/>
    </font>
    <font>
      <b/>
      <sz val="8"/>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double">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dotted">
        <color indexed="64"/>
      </right>
      <top style="medium">
        <color indexed="64"/>
      </top>
      <bottom/>
      <diagonal/>
    </border>
    <border>
      <left/>
      <right style="dotted">
        <color indexed="64"/>
      </right>
      <top/>
      <bottom style="medium">
        <color indexed="64"/>
      </bottom>
      <diagonal/>
    </border>
    <border>
      <left/>
      <right/>
      <top style="thin">
        <color indexed="64"/>
      </top>
      <bottom style="medium">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medium">
        <color indexed="64"/>
      </bottom>
      <diagonal/>
    </border>
    <border>
      <left style="dashed">
        <color indexed="64"/>
      </left>
      <right/>
      <top style="medium">
        <color indexed="64"/>
      </top>
      <bottom/>
      <diagonal/>
    </border>
    <border>
      <left style="dashed">
        <color indexed="64"/>
      </left>
      <right/>
      <top/>
      <bottom style="medium">
        <color indexed="64"/>
      </bottom>
      <diagonal/>
    </border>
    <border>
      <left/>
      <right style="dashed">
        <color indexed="64"/>
      </right>
      <top style="medium">
        <color indexed="64"/>
      </top>
      <bottom/>
      <diagonal/>
    </border>
    <border>
      <left/>
      <right style="dashed">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thin">
        <color indexed="64"/>
      </left>
      <right/>
      <top/>
      <bottom style="double">
        <color indexed="64"/>
      </bottom>
      <diagonal/>
    </border>
  </borders>
  <cellStyleXfs count="43">
    <xf numFmtId="0" fontId="0" fillId="0" borderId="0"/>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8" fillId="0" borderId="0" applyNumberFormat="0" applyFill="0" applyBorder="0" applyAlignment="0" applyProtection="0">
      <alignment vertical="center"/>
    </xf>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23" borderId="9" applyNumberFormat="0" applyAlignment="0" applyProtection="0">
      <alignment vertical="center"/>
    </xf>
    <xf numFmtId="0" fontId="34" fillId="0" borderId="0" applyNumberFormat="0" applyFill="0" applyBorder="0" applyAlignment="0" applyProtection="0">
      <alignment vertical="center"/>
    </xf>
    <xf numFmtId="0" fontId="35" fillId="7" borderId="4" applyNumberFormat="0" applyAlignment="0" applyProtection="0">
      <alignment vertical="center"/>
    </xf>
    <xf numFmtId="0" fontId="36" fillId="4" borderId="0" applyNumberFormat="0" applyBorder="0" applyAlignment="0" applyProtection="0">
      <alignment vertical="center"/>
    </xf>
  </cellStyleXfs>
  <cellXfs count="801">
    <xf numFmtId="0" fontId="0" fillId="0" borderId="0" xfId="0"/>
    <xf numFmtId="0" fontId="5" fillId="0" borderId="0" xfId="0" applyFont="1"/>
    <xf numFmtId="0" fontId="5" fillId="0" borderId="0" xfId="0" applyFont="1" applyAlignment="1">
      <alignment vertical="center"/>
    </xf>
    <xf numFmtId="0" fontId="5" fillId="0" borderId="0" xfId="0" applyFont="1" applyAlignment="1">
      <alignment horizontal="right" vertical="center"/>
    </xf>
    <xf numFmtId="0" fontId="5" fillId="0" borderId="10" xfId="0" applyFont="1" applyBorder="1" applyAlignment="1">
      <alignment horizontal="left" vertical="center"/>
    </xf>
    <xf numFmtId="0" fontId="6" fillId="0" borderId="10" xfId="0" applyFont="1" applyBorder="1" applyAlignment="1">
      <alignment vertical="center"/>
    </xf>
    <xf numFmtId="0" fontId="6" fillId="0" borderId="11" xfId="0" applyFont="1" applyBorder="1" applyAlignment="1">
      <alignmen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8" fillId="0" borderId="0" xfId="0" applyFont="1" applyAlignment="1">
      <alignment vertical="center"/>
    </xf>
    <xf numFmtId="0" fontId="7" fillId="0" borderId="0" xfId="0" applyFont="1" applyAlignment="1">
      <alignment vertical="center"/>
    </xf>
    <xf numFmtId="0" fontId="7" fillId="0" borderId="0" xfId="0" applyFont="1"/>
    <xf numFmtId="3" fontId="8" fillId="0" borderId="15" xfId="0" applyNumberFormat="1" applyFont="1" applyBorder="1" applyAlignment="1">
      <alignment vertical="center"/>
    </xf>
    <xf numFmtId="3" fontId="8" fillId="0" borderId="16" xfId="0" applyNumberFormat="1" applyFont="1" applyBorder="1" applyAlignment="1">
      <alignment vertical="center"/>
    </xf>
    <xf numFmtId="3" fontId="8" fillId="0" borderId="18" xfId="0" applyNumberFormat="1" applyFont="1" applyBorder="1" applyAlignment="1">
      <alignment vertical="center"/>
    </xf>
    <xf numFmtId="3" fontId="8" fillId="0" borderId="19" xfId="0" applyNumberFormat="1" applyFont="1" applyBorder="1" applyAlignment="1">
      <alignment vertical="center"/>
    </xf>
    <xf numFmtId="3" fontId="8" fillId="0" borderId="20" xfId="0" applyNumberFormat="1" applyFont="1" applyBorder="1" applyAlignment="1">
      <alignment vertical="center"/>
    </xf>
    <xf numFmtId="3" fontId="8" fillId="0" borderId="13" xfId="0" applyNumberFormat="1" applyFont="1" applyBorder="1" applyAlignment="1">
      <alignment vertical="center"/>
    </xf>
    <xf numFmtId="3" fontId="8" fillId="0" borderId="21" xfId="0" applyNumberFormat="1" applyFont="1" applyBorder="1" applyAlignment="1">
      <alignment vertical="center"/>
    </xf>
    <xf numFmtId="3" fontId="8" fillId="0" borderId="22" xfId="0" applyNumberFormat="1" applyFont="1" applyBorder="1" applyAlignment="1">
      <alignment vertical="center"/>
    </xf>
    <xf numFmtId="3" fontId="8" fillId="0" borderId="23" xfId="0" applyNumberFormat="1" applyFont="1" applyBorder="1" applyAlignment="1">
      <alignment vertical="center"/>
    </xf>
    <xf numFmtId="3" fontId="8" fillId="0" borderId="25" xfId="0" applyNumberFormat="1" applyFont="1" applyBorder="1" applyAlignment="1">
      <alignment vertical="center"/>
    </xf>
    <xf numFmtId="3" fontId="8" fillId="0" borderId="26" xfId="0" applyNumberFormat="1" applyFont="1" applyBorder="1" applyAlignment="1">
      <alignment vertical="center"/>
    </xf>
    <xf numFmtId="0" fontId="8" fillId="0" borderId="27" xfId="0" applyFont="1" applyBorder="1" applyAlignment="1">
      <alignment vertical="center"/>
    </xf>
    <xf numFmtId="3" fontId="8" fillId="0" borderId="12" xfId="0" applyNumberFormat="1" applyFont="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3" fontId="8" fillId="0" borderId="31" xfId="0" applyNumberFormat="1" applyFont="1" applyBorder="1" applyAlignment="1">
      <alignment vertical="center"/>
    </xf>
    <xf numFmtId="0" fontId="8" fillId="0" borderId="10" xfId="0" applyFont="1" applyBorder="1" applyAlignment="1">
      <alignment vertical="center"/>
    </xf>
    <xf numFmtId="0" fontId="8" fillId="0" borderId="0" xfId="0" applyFont="1"/>
    <xf numFmtId="0" fontId="8" fillId="0" borderId="0" xfId="0" applyFont="1" applyAlignment="1">
      <alignment horizontal="right" vertical="center"/>
    </xf>
    <xf numFmtId="0" fontId="8" fillId="0" borderId="30" xfId="0" applyFont="1" applyBorder="1" applyAlignment="1">
      <alignment horizontal="left" vertical="center"/>
    </xf>
    <xf numFmtId="0" fontId="8" fillId="0" borderId="11" xfId="0" applyFont="1" applyBorder="1" applyAlignment="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17" xfId="0" applyFont="1" applyBorder="1" applyAlignment="1">
      <alignment horizontal="center" vertical="center"/>
    </xf>
    <xf numFmtId="0" fontId="8" fillId="0" borderId="26"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distributed" vertical="center"/>
    </xf>
    <xf numFmtId="3" fontId="8" fillId="0" borderId="15" xfId="0" applyNumberFormat="1" applyFont="1" applyBorder="1" applyAlignment="1">
      <alignment horizontal="distributed" vertical="center"/>
    </xf>
    <xf numFmtId="0" fontId="8" fillId="0" borderId="36" xfId="0" applyFont="1" applyBorder="1" applyAlignment="1">
      <alignment vertical="center" wrapText="1"/>
    </xf>
    <xf numFmtId="3" fontId="8" fillId="0" borderId="18" xfId="0" applyNumberFormat="1" applyFont="1" applyBorder="1" applyAlignment="1">
      <alignment horizontal="distributed" vertical="center"/>
    </xf>
    <xf numFmtId="0" fontId="8" fillId="0" borderId="36" xfId="0" applyFont="1" applyBorder="1" applyAlignment="1">
      <alignment horizontal="left" vertical="center"/>
    </xf>
    <xf numFmtId="0" fontId="8" fillId="0" borderId="36" xfId="0" applyFont="1" applyBorder="1" applyAlignment="1">
      <alignment horizontal="distributed" vertical="center"/>
    </xf>
    <xf numFmtId="3" fontId="8" fillId="0" borderId="31" xfId="0" applyNumberFormat="1" applyFont="1" applyBorder="1" applyAlignment="1">
      <alignment horizontal="distributed" vertical="center"/>
    </xf>
    <xf numFmtId="3" fontId="8" fillId="0" borderId="37" xfId="0" applyNumberFormat="1" applyFont="1" applyBorder="1" applyAlignment="1">
      <alignment vertical="center" wrapText="1"/>
    </xf>
    <xf numFmtId="3" fontId="8" fillId="0" borderId="39" xfId="0" applyNumberFormat="1" applyFont="1" applyBorder="1" applyAlignment="1">
      <alignment vertical="center"/>
    </xf>
    <xf numFmtId="3" fontId="4" fillId="0" borderId="0" xfId="0" applyNumberFormat="1" applyFont="1" applyAlignment="1">
      <alignment vertical="center"/>
    </xf>
    <xf numFmtId="3" fontId="4" fillId="0" borderId="0" xfId="0" applyNumberFormat="1" applyFont="1"/>
    <xf numFmtId="0" fontId="8" fillId="0" borderId="35" xfId="0" applyFont="1" applyBorder="1" applyAlignment="1">
      <alignment vertical="center" wrapText="1"/>
    </xf>
    <xf numFmtId="0" fontId="8" fillId="0" borderId="40" xfId="0" applyFont="1" applyBorder="1" applyAlignment="1">
      <alignment vertical="center" wrapText="1"/>
    </xf>
    <xf numFmtId="3" fontId="8" fillId="0" borderId="41" xfId="0" applyNumberFormat="1" applyFont="1" applyBorder="1" applyAlignment="1">
      <alignment horizontal="distributed" vertical="center"/>
    </xf>
    <xf numFmtId="0" fontId="8" fillId="0" borderId="0" xfId="0" applyFont="1" applyAlignment="1">
      <alignment horizontal="left" vertical="center"/>
    </xf>
    <xf numFmtId="0" fontId="9" fillId="0" borderId="38" xfId="0" applyFont="1" applyBorder="1" applyAlignment="1">
      <alignment horizontal="center" vertical="center"/>
    </xf>
    <xf numFmtId="0" fontId="5" fillId="0" borderId="30" xfId="0" applyFont="1" applyBorder="1" applyAlignment="1">
      <alignment horizontal="left" vertical="center"/>
    </xf>
    <xf numFmtId="0" fontId="9" fillId="0" borderId="33" xfId="0" applyFont="1" applyBorder="1" applyAlignment="1">
      <alignment horizontal="center" vertical="center"/>
    </xf>
    <xf numFmtId="0" fontId="9" fillId="0" borderId="17" xfId="0" applyFont="1" applyBorder="1" applyAlignment="1">
      <alignment horizontal="center" vertical="center"/>
    </xf>
    <xf numFmtId="0" fontId="9" fillId="0" borderId="26"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distributed" vertical="center"/>
    </xf>
    <xf numFmtId="3" fontId="5" fillId="0" borderId="15" xfId="0" applyNumberFormat="1" applyFont="1" applyBorder="1" applyAlignment="1">
      <alignment horizontal="distributed" vertical="center"/>
    </xf>
    <xf numFmtId="0" fontId="9" fillId="0" borderId="36" xfId="0" applyFont="1" applyBorder="1" applyAlignment="1">
      <alignment vertical="center" wrapText="1"/>
    </xf>
    <xf numFmtId="0" fontId="9" fillId="0" borderId="44" xfId="0" applyFont="1" applyBorder="1" applyAlignment="1">
      <alignment horizontal="distributed" vertical="center"/>
    </xf>
    <xf numFmtId="3" fontId="5" fillId="0" borderId="28" xfId="0" applyNumberFormat="1" applyFont="1" applyBorder="1" applyAlignment="1">
      <alignment horizontal="distributed" vertical="center"/>
    </xf>
    <xf numFmtId="3" fontId="8" fillId="0" borderId="45" xfId="0" applyNumberFormat="1" applyFont="1" applyBorder="1" applyAlignment="1">
      <alignment vertical="center"/>
    </xf>
    <xf numFmtId="0" fontId="9" fillId="0" borderId="46" xfId="0" applyFont="1" applyBorder="1" applyAlignment="1">
      <alignment vertical="center" wrapText="1"/>
    </xf>
    <xf numFmtId="3" fontId="9" fillId="0" borderId="37" xfId="0" applyNumberFormat="1" applyFont="1" applyBorder="1" applyAlignment="1">
      <alignment vertical="center" wrapText="1"/>
    </xf>
    <xf numFmtId="3" fontId="15" fillId="0" borderId="19" xfId="0" applyNumberFormat="1" applyFont="1" applyBorder="1" applyAlignment="1">
      <alignment vertical="center" wrapText="1"/>
    </xf>
    <xf numFmtId="3" fontId="9" fillId="0" borderId="35" xfId="0" applyNumberFormat="1" applyFont="1" applyBorder="1" applyAlignment="1">
      <alignment horizontal="right" vertical="center"/>
    </xf>
    <xf numFmtId="3" fontId="5" fillId="0" borderId="18" xfId="0" applyNumberFormat="1" applyFont="1" applyBorder="1" applyAlignment="1">
      <alignment horizontal="distributed" vertical="center"/>
    </xf>
    <xf numFmtId="3" fontId="5" fillId="0" borderId="0" xfId="0" applyNumberFormat="1" applyFont="1"/>
    <xf numFmtId="3" fontId="9" fillId="0" borderId="36" xfId="0" applyNumberFormat="1" applyFont="1" applyBorder="1" applyAlignment="1">
      <alignment horizontal="right" vertical="center"/>
    </xf>
    <xf numFmtId="3" fontId="5" fillId="0" borderId="47" xfId="0" applyNumberFormat="1" applyFont="1" applyBorder="1" applyAlignment="1">
      <alignment horizontal="distributed" vertical="center"/>
    </xf>
    <xf numFmtId="3" fontId="9" fillId="0" borderId="0" xfId="0" applyNumberFormat="1" applyFont="1" applyAlignment="1">
      <alignment vertical="center" wrapText="1"/>
    </xf>
    <xf numFmtId="3" fontId="8" fillId="0" borderId="0" xfId="0" applyNumberFormat="1" applyFont="1" applyAlignment="1">
      <alignment vertical="center"/>
    </xf>
    <xf numFmtId="3" fontId="15" fillId="0" borderId="0" xfId="0" applyNumberFormat="1" applyFont="1" applyAlignment="1">
      <alignment vertical="center"/>
    </xf>
    <xf numFmtId="0" fontId="9" fillId="0" borderId="49" xfId="0" applyFont="1" applyBorder="1" applyAlignment="1">
      <alignment horizontal="distributed" vertical="center"/>
    </xf>
    <xf numFmtId="3" fontId="5" fillId="0" borderId="25" xfId="0" applyNumberFormat="1" applyFont="1" applyBorder="1" applyAlignment="1">
      <alignment horizontal="distributed" vertical="center"/>
    </xf>
    <xf numFmtId="0" fontId="9" fillId="0" borderId="36" xfId="0" applyFont="1" applyBorder="1" applyAlignment="1">
      <alignment horizontal="distributed" vertical="center"/>
    </xf>
    <xf numFmtId="0" fontId="9" fillId="0" borderId="0" xfId="0" applyFont="1" applyAlignment="1">
      <alignment horizontal="distributed" vertical="center"/>
    </xf>
    <xf numFmtId="3" fontId="5" fillId="0" borderId="0" xfId="0" applyNumberFormat="1" applyFont="1" applyAlignment="1">
      <alignment horizontal="distributed" vertical="center"/>
    </xf>
    <xf numFmtId="0" fontId="9" fillId="0" borderId="46" xfId="0" applyFont="1" applyBorder="1" applyAlignment="1">
      <alignment horizontal="distributed" vertical="center"/>
    </xf>
    <xf numFmtId="3" fontId="5" fillId="0" borderId="31" xfId="0" applyNumberFormat="1" applyFont="1" applyBorder="1" applyAlignment="1">
      <alignment horizontal="distributed" vertical="center"/>
    </xf>
    <xf numFmtId="3" fontId="9" fillId="0" borderId="40" xfId="0" applyNumberFormat="1" applyFont="1" applyBorder="1" applyAlignment="1">
      <alignment vertical="center" wrapText="1"/>
    </xf>
    <xf numFmtId="3" fontId="15" fillId="0" borderId="41" xfId="0" applyNumberFormat="1" applyFont="1" applyBorder="1" applyAlignment="1">
      <alignment horizontal="right" vertical="center"/>
    </xf>
    <xf numFmtId="3" fontId="9" fillId="0" borderId="15" xfId="0" applyNumberFormat="1" applyFont="1" applyBorder="1" applyAlignment="1">
      <alignment horizontal="distributed" vertical="center"/>
    </xf>
    <xf numFmtId="0" fontId="9" fillId="0" borderId="44" xfId="0" applyFont="1" applyBorder="1" applyAlignment="1">
      <alignment vertical="center" wrapText="1"/>
    </xf>
    <xf numFmtId="3" fontId="9" fillId="0" borderId="27" xfId="0" applyNumberFormat="1" applyFont="1" applyBorder="1" applyAlignment="1">
      <alignment vertical="center" wrapText="1"/>
    </xf>
    <xf numFmtId="0" fontId="9" fillId="0" borderId="52" xfId="0" applyFont="1" applyBorder="1" applyAlignment="1">
      <alignment horizontal="distributed" vertical="center"/>
    </xf>
    <xf numFmtId="0" fontId="6" fillId="0" borderId="36" xfId="0" applyFont="1" applyBorder="1" applyAlignment="1">
      <alignment horizontal="distributed" vertical="center"/>
    </xf>
    <xf numFmtId="0" fontId="16" fillId="0" borderId="36" xfId="0" applyFont="1" applyBorder="1" applyAlignment="1">
      <alignment horizontal="distributed" vertical="center"/>
    </xf>
    <xf numFmtId="3" fontId="5" fillId="0" borderId="0" xfId="0" applyNumberFormat="1" applyFont="1" applyAlignment="1">
      <alignment vertical="center"/>
    </xf>
    <xf numFmtId="3" fontId="17" fillId="0" borderId="0" xfId="0" applyNumberFormat="1" applyFont="1" applyAlignment="1">
      <alignment vertical="center"/>
    </xf>
    <xf numFmtId="3" fontId="6" fillId="0" borderId="0" xfId="0" applyNumberFormat="1" applyFont="1" applyAlignment="1">
      <alignment vertical="center"/>
    </xf>
    <xf numFmtId="3" fontId="18" fillId="0" borderId="0" xfId="0" applyNumberFormat="1" applyFont="1" applyAlignment="1">
      <alignment vertical="center"/>
    </xf>
    <xf numFmtId="3" fontId="10" fillId="0" borderId="16" xfId="0" applyNumberFormat="1" applyFont="1" applyBorder="1" applyAlignment="1">
      <alignment vertical="center" wrapText="1"/>
    </xf>
    <xf numFmtId="3" fontId="5" fillId="0" borderId="16" xfId="0" applyNumberFormat="1" applyFont="1" applyBorder="1" applyAlignment="1">
      <alignment vertical="center"/>
    </xf>
    <xf numFmtId="3" fontId="18" fillId="0" borderId="16" xfId="0" applyNumberFormat="1" applyFont="1" applyBorder="1" applyAlignment="1">
      <alignment vertical="center"/>
    </xf>
    <xf numFmtId="3" fontId="10" fillId="0" borderId="16" xfId="0" applyNumberFormat="1" applyFont="1" applyBorder="1" applyAlignment="1">
      <alignment vertical="center"/>
    </xf>
    <xf numFmtId="0" fontId="9" fillId="0" borderId="35" xfId="0" applyFont="1" applyBorder="1" applyAlignment="1">
      <alignment vertical="center" wrapText="1"/>
    </xf>
    <xf numFmtId="3" fontId="18" fillId="0" borderId="53" xfId="0" applyNumberFormat="1" applyFont="1" applyBorder="1" applyAlignment="1">
      <alignment vertical="center"/>
    </xf>
    <xf numFmtId="3" fontId="8" fillId="0" borderId="50" xfId="0" applyNumberFormat="1" applyFont="1" applyBorder="1" applyAlignment="1">
      <alignment vertical="center"/>
    </xf>
    <xf numFmtId="3" fontId="5" fillId="0" borderId="53" xfId="0" applyNumberFormat="1" applyFont="1" applyBorder="1" applyAlignment="1">
      <alignment vertical="center"/>
    </xf>
    <xf numFmtId="3" fontId="10" fillId="0" borderId="53" xfId="0" applyNumberFormat="1" applyFont="1" applyBorder="1" applyAlignment="1">
      <alignment vertical="center"/>
    </xf>
    <xf numFmtId="3" fontId="5" fillId="0" borderId="54" xfId="0" applyNumberFormat="1" applyFont="1" applyBorder="1" applyAlignment="1">
      <alignment horizontal="distributed" vertical="center"/>
    </xf>
    <xf numFmtId="0" fontId="9" fillId="0" borderId="36" xfId="0" applyFont="1" applyBorder="1" applyAlignment="1">
      <alignment horizontal="left" vertical="center"/>
    </xf>
    <xf numFmtId="3" fontId="5" fillId="0" borderId="17" xfId="0" applyNumberFormat="1" applyFont="1" applyBorder="1" applyAlignment="1">
      <alignment vertical="center"/>
    </xf>
    <xf numFmtId="3" fontId="18" fillId="0" borderId="45" xfId="0" applyNumberFormat="1" applyFont="1" applyBorder="1" applyAlignment="1">
      <alignment vertical="center"/>
    </xf>
    <xf numFmtId="3" fontId="8" fillId="0" borderId="47" xfId="0" applyNumberFormat="1" applyFont="1" applyBorder="1" applyAlignment="1">
      <alignment vertical="center"/>
    </xf>
    <xf numFmtId="3" fontId="5" fillId="0" borderId="45" xfId="0" applyNumberFormat="1" applyFont="1" applyBorder="1" applyAlignment="1">
      <alignment vertical="center"/>
    </xf>
    <xf numFmtId="180" fontId="8" fillId="0" borderId="55" xfId="0" applyNumberFormat="1" applyFont="1" applyBorder="1" applyAlignment="1">
      <alignment vertical="center"/>
    </xf>
    <xf numFmtId="3" fontId="5" fillId="0" borderId="20" xfId="0" applyNumberFormat="1" applyFont="1" applyBorder="1" applyAlignment="1">
      <alignment vertical="center"/>
    </xf>
    <xf numFmtId="3" fontId="8" fillId="0" borderId="41" xfId="0" applyNumberFormat="1" applyFont="1" applyBorder="1" applyAlignment="1">
      <alignment vertical="center"/>
    </xf>
    <xf numFmtId="3" fontId="11" fillId="0" borderId="0" xfId="0" applyNumberFormat="1" applyFont="1" applyAlignment="1">
      <alignment vertical="center"/>
    </xf>
    <xf numFmtId="0" fontId="10" fillId="0" borderId="52" xfId="0" applyFont="1" applyBorder="1" applyAlignment="1">
      <alignment horizontal="distributed" vertical="center"/>
    </xf>
    <xf numFmtId="3" fontId="7" fillId="0" borderId="0" xfId="0" applyNumberFormat="1" applyFont="1" applyAlignment="1">
      <alignment vertical="center"/>
    </xf>
    <xf numFmtId="3" fontId="8" fillId="0" borderId="16" xfId="0" applyNumberFormat="1" applyFont="1" applyBorder="1" applyAlignment="1">
      <alignment vertical="center" wrapText="1"/>
    </xf>
    <xf numFmtId="0" fontId="9" fillId="0" borderId="10" xfId="0" applyFont="1" applyBorder="1" applyAlignment="1">
      <alignment vertical="center" wrapText="1"/>
    </xf>
    <xf numFmtId="3" fontId="5" fillId="0" borderId="56" xfId="0" applyNumberFormat="1" applyFont="1" applyBorder="1" applyAlignment="1">
      <alignment horizontal="distributed" vertical="center"/>
    </xf>
    <xf numFmtId="3" fontId="5" fillId="0" borderId="56" xfId="0" applyNumberFormat="1" applyFont="1" applyBorder="1" applyAlignment="1">
      <alignment vertical="center"/>
    </xf>
    <xf numFmtId="3" fontId="18" fillId="0" borderId="10" xfId="0" applyNumberFormat="1" applyFont="1" applyBorder="1" applyAlignment="1">
      <alignment vertical="center"/>
    </xf>
    <xf numFmtId="3" fontId="5" fillId="0" borderId="10" xfId="0" applyNumberFormat="1" applyFont="1" applyBorder="1" applyAlignment="1">
      <alignment vertical="center"/>
    </xf>
    <xf numFmtId="3" fontId="10" fillId="0" borderId="10" xfId="0" applyNumberFormat="1" applyFont="1" applyBorder="1" applyAlignment="1">
      <alignment vertical="center"/>
    </xf>
    <xf numFmtId="0" fontId="9" fillId="0" borderId="0" xfId="0" applyFont="1" applyAlignment="1">
      <alignment horizontal="center" vertical="center"/>
    </xf>
    <xf numFmtId="3" fontId="10" fillId="0" borderId="0" xfId="0" applyNumberFormat="1" applyFont="1" applyAlignment="1">
      <alignment vertical="center"/>
    </xf>
    <xf numFmtId="3" fontId="10" fillId="0" borderId="0" xfId="0" applyNumberFormat="1" applyFont="1" applyAlignment="1">
      <alignment vertical="center" wrapText="1"/>
    </xf>
    <xf numFmtId="0" fontId="9" fillId="0" borderId="57" xfId="0" applyFont="1" applyBorder="1" applyAlignment="1">
      <alignment vertical="center" wrapText="1"/>
    </xf>
    <xf numFmtId="3" fontId="5" fillId="0" borderId="10" xfId="0" applyNumberFormat="1" applyFont="1" applyBorder="1" applyAlignment="1">
      <alignment horizontal="distributed" vertical="center"/>
    </xf>
    <xf numFmtId="3" fontId="14" fillId="0" borderId="16" xfId="0" applyNumberFormat="1" applyFont="1" applyBorder="1" applyAlignment="1" applyProtection="1">
      <alignment vertical="center"/>
      <protection locked="0"/>
    </xf>
    <xf numFmtId="3" fontId="14" fillId="0" borderId="19" xfId="0" applyNumberFormat="1" applyFont="1" applyBorder="1" applyAlignment="1">
      <alignment vertical="center"/>
    </xf>
    <xf numFmtId="3" fontId="14" fillId="0" borderId="15" xfId="0" applyNumberFormat="1" applyFont="1" applyBorder="1" applyAlignment="1" applyProtection="1">
      <alignment vertical="center"/>
      <protection locked="0"/>
    </xf>
    <xf numFmtId="3" fontId="14" fillId="0" borderId="0" xfId="0" applyNumberFormat="1" applyFont="1" applyAlignment="1">
      <alignment vertical="center"/>
    </xf>
    <xf numFmtId="3" fontId="14" fillId="0" borderId="45" xfId="0" applyNumberFormat="1" applyFont="1" applyBorder="1" applyAlignment="1">
      <alignment vertical="center"/>
    </xf>
    <xf numFmtId="3" fontId="14" fillId="0" borderId="48" xfId="0" applyNumberFormat="1" applyFont="1" applyBorder="1" applyAlignment="1">
      <alignment vertical="center"/>
    </xf>
    <xf numFmtId="3" fontId="14" fillId="0" borderId="53" xfId="0" applyNumberFormat="1" applyFont="1" applyBorder="1" applyAlignment="1">
      <alignment vertical="center"/>
    </xf>
    <xf numFmtId="0" fontId="9" fillId="0" borderId="40" xfId="0" applyFont="1" applyBorder="1" applyAlignment="1">
      <alignment vertical="center" wrapText="1"/>
    </xf>
    <xf numFmtId="3" fontId="5" fillId="0" borderId="41" xfId="0" applyNumberFormat="1" applyFont="1" applyBorder="1" applyAlignment="1">
      <alignment horizontal="distributed" vertical="center"/>
    </xf>
    <xf numFmtId="0" fontId="9" fillId="0" borderId="33" xfId="0" applyFont="1" applyBorder="1" applyAlignment="1">
      <alignment horizontal="distributed" vertical="center"/>
    </xf>
    <xf numFmtId="0" fontId="37" fillId="0" borderId="0" xfId="0" applyFont="1" applyAlignment="1">
      <alignment vertical="center"/>
    </xf>
    <xf numFmtId="0" fontId="5" fillId="0" borderId="26" xfId="0" applyFont="1" applyBorder="1" applyAlignment="1">
      <alignment horizontal="center" vertical="center"/>
    </xf>
    <xf numFmtId="0" fontId="10" fillId="0" borderId="0" xfId="0" applyFont="1" applyAlignment="1">
      <alignment vertical="center"/>
    </xf>
    <xf numFmtId="0" fontId="5" fillId="0" borderId="61" xfId="0" applyFont="1" applyBorder="1" applyAlignment="1">
      <alignment vertical="center"/>
    </xf>
    <xf numFmtId="0" fontId="9" fillId="0" borderId="36" xfId="0" applyFont="1" applyBorder="1" applyAlignment="1">
      <alignment horizontal="distributed" vertical="center" wrapText="1"/>
    </xf>
    <xf numFmtId="0" fontId="38" fillId="0" borderId="61" xfId="0" applyFont="1" applyBorder="1" applyAlignment="1">
      <alignment vertical="top"/>
    </xf>
    <xf numFmtId="0" fontId="0" fillId="0" borderId="0" xfId="0" applyAlignment="1">
      <alignment vertical="top"/>
    </xf>
    <xf numFmtId="0" fontId="0" fillId="0" borderId="61" xfId="0" applyBorder="1" applyAlignment="1">
      <alignment vertical="top"/>
    </xf>
    <xf numFmtId="0" fontId="0" fillId="0" borderId="0" xfId="0" applyAlignment="1">
      <alignment horizontal="right" vertical="top"/>
    </xf>
    <xf numFmtId="0" fontId="0" fillId="0" borderId="0" xfId="0" applyAlignment="1">
      <alignment horizontal="left" vertical="top" wrapText="1"/>
    </xf>
    <xf numFmtId="0" fontId="0" fillId="0" borderId="0" xfId="0" quotePrefix="1" applyAlignment="1">
      <alignment horizontal="left" vertical="top"/>
    </xf>
    <xf numFmtId="0" fontId="0" fillId="0" borderId="0" xfId="0" applyAlignment="1">
      <alignment vertical="top" wrapText="1"/>
    </xf>
    <xf numFmtId="0" fontId="0" fillId="0" borderId="0" xfId="0" quotePrefix="1" applyAlignment="1">
      <alignment vertical="top"/>
    </xf>
    <xf numFmtId="0" fontId="0" fillId="0" borderId="0" xfId="0" quotePrefix="1" applyAlignment="1">
      <alignment horizontal="right" vertical="top"/>
    </xf>
    <xf numFmtId="3" fontId="14" fillId="0" borderId="17" xfId="0" applyNumberFormat="1" applyFont="1" applyBorder="1" applyAlignment="1" applyProtection="1">
      <alignment vertical="center"/>
      <protection locked="0"/>
    </xf>
    <xf numFmtId="3" fontId="10" fillId="0" borderId="13" xfId="0" applyNumberFormat="1" applyFont="1" applyBorder="1" applyAlignment="1">
      <alignment horizontal="center" vertical="center" wrapText="1"/>
    </xf>
    <xf numFmtId="3" fontId="10" fillId="0" borderId="23" xfId="0" applyNumberFormat="1" applyFont="1" applyBorder="1" applyAlignment="1">
      <alignment horizontal="center" vertical="center" wrapText="1"/>
    </xf>
    <xf numFmtId="3" fontId="10" fillId="0" borderId="17" xfId="0" applyNumberFormat="1" applyFont="1" applyBorder="1" applyAlignment="1" applyProtection="1">
      <alignment horizontal="center" vertical="center" wrapText="1"/>
      <protection locked="0"/>
    </xf>
    <xf numFmtId="3" fontId="14" fillId="0" borderId="20" xfId="0" applyNumberFormat="1" applyFont="1" applyBorder="1" applyAlignment="1">
      <alignment vertical="center"/>
    </xf>
    <xf numFmtId="3" fontId="8" fillId="0" borderId="60" xfId="0" applyNumberFormat="1" applyFont="1" applyBorder="1" applyAlignment="1">
      <alignment vertical="center"/>
    </xf>
    <xf numFmtId="3" fontId="8" fillId="0" borderId="61" xfId="0" applyNumberFormat="1" applyFont="1" applyBorder="1" applyAlignment="1">
      <alignment vertical="center"/>
    </xf>
    <xf numFmtId="3" fontId="8" fillId="0" borderId="62" xfId="0" applyNumberFormat="1" applyFont="1" applyBorder="1" applyAlignment="1">
      <alignment vertical="center"/>
    </xf>
    <xf numFmtId="3" fontId="40" fillId="0" borderId="16" xfId="0" applyNumberFormat="1" applyFont="1" applyBorder="1" applyAlignment="1" applyProtection="1">
      <alignment vertical="center" wrapText="1"/>
      <protection locked="0"/>
    </xf>
    <xf numFmtId="3" fontId="41" fillId="0" borderId="15" xfId="0" applyNumberFormat="1" applyFont="1" applyBorder="1" applyAlignment="1">
      <alignment vertical="center"/>
    </xf>
    <xf numFmtId="3" fontId="41" fillId="0" borderId="12" xfId="0" applyNumberFormat="1" applyFont="1" applyBorder="1" applyAlignment="1">
      <alignment vertical="center"/>
    </xf>
    <xf numFmtId="3" fontId="41" fillId="0" borderId="22" xfId="0" applyNumberFormat="1" applyFont="1" applyBorder="1" applyAlignment="1">
      <alignment vertical="center"/>
    </xf>
    <xf numFmtId="3" fontId="41" fillId="0" borderId="25" xfId="0" applyNumberFormat="1" applyFont="1" applyBorder="1" applyAlignment="1">
      <alignment vertical="center"/>
    </xf>
    <xf numFmtId="3" fontId="41" fillId="0" borderId="27" xfId="0" applyNumberFormat="1" applyFont="1" applyBorder="1" applyAlignment="1">
      <alignment vertical="center"/>
    </xf>
    <xf numFmtId="3" fontId="41" fillId="0" borderId="20" xfId="0" applyNumberFormat="1" applyFont="1" applyBorder="1" applyAlignment="1">
      <alignment vertical="center"/>
    </xf>
    <xf numFmtId="3" fontId="41" fillId="0" borderId="19" xfId="0" applyNumberFormat="1" applyFont="1" applyBorder="1" applyAlignment="1">
      <alignment vertical="center"/>
    </xf>
    <xf numFmtId="3" fontId="41" fillId="0" borderId="29" xfId="0" applyNumberFormat="1" applyFont="1" applyBorder="1" applyAlignment="1">
      <alignment vertical="center"/>
    </xf>
    <xf numFmtId="3" fontId="41" fillId="0" borderId="43" xfId="0" applyNumberFormat="1" applyFont="1" applyBorder="1" applyAlignment="1">
      <alignment vertical="center"/>
    </xf>
    <xf numFmtId="3" fontId="41" fillId="0" borderId="14" xfId="0" applyNumberFormat="1" applyFont="1" applyBorder="1" applyAlignment="1">
      <alignment vertical="center"/>
    </xf>
    <xf numFmtId="3" fontId="41" fillId="0" borderId="63" xfId="0" applyNumberFormat="1" applyFont="1" applyBorder="1" applyAlignment="1">
      <alignment vertical="center"/>
    </xf>
    <xf numFmtId="3" fontId="41" fillId="0" borderId="64" xfId="0" applyNumberFormat="1" applyFont="1" applyBorder="1" applyAlignment="1">
      <alignment vertical="center"/>
    </xf>
    <xf numFmtId="3" fontId="41" fillId="0" borderId="58" xfId="0" applyNumberFormat="1" applyFont="1" applyBorder="1" applyAlignment="1">
      <alignment vertical="center"/>
    </xf>
    <xf numFmtId="3" fontId="41" fillId="0" borderId="59" xfId="0" applyNumberFormat="1" applyFont="1" applyBorder="1" applyAlignment="1">
      <alignment vertical="center"/>
    </xf>
    <xf numFmtId="3" fontId="41" fillId="0" borderId="16" xfId="0" applyNumberFormat="1" applyFont="1" applyBorder="1" applyAlignment="1" applyProtection="1">
      <alignment vertical="center"/>
      <protection locked="0"/>
    </xf>
    <xf numFmtId="3" fontId="11" fillId="0" borderId="53" xfId="0" applyNumberFormat="1" applyFont="1" applyBorder="1" applyAlignment="1">
      <alignment vertical="center"/>
    </xf>
    <xf numFmtId="3" fontId="41" fillId="0" borderId="17" xfId="0" applyNumberFormat="1" applyFont="1" applyBorder="1" applyAlignment="1" applyProtection="1">
      <alignment vertical="center"/>
      <protection locked="0"/>
    </xf>
    <xf numFmtId="3" fontId="41" fillId="0" borderId="20" xfId="0" applyNumberFormat="1" applyFont="1" applyBorder="1" applyAlignment="1" applyProtection="1">
      <alignment vertical="center"/>
      <protection locked="0"/>
    </xf>
    <xf numFmtId="3" fontId="11" fillId="0" borderId="28" xfId="0" applyNumberFormat="1" applyFont="1" applyBorder="1" applyAlignment="1">
      <alignment vertical="center"/>
    </xf>
    <xf numFmtId="0" fontId="11" fillId="0" borderId="0" xfId="0" applyFont="1" applyAlignment="1">
      <alignment vertical="center"/>
    </xf>
    <xf numFmtId="3" fontId="11" fillId="0" borderId="58" xfId="0" applyNumberFormat="1" applyFont="1" applyBorder="1" applyAlignment="1">
      <alignment vertical="center"/>
    </xf>
    <xf numFmtId="3" fontId="41" fillId="0" borderId="19" xfId="0" applyNumberFormat="1" applyFont="1" applyBorder="1" applyAlignment="1">
      <alignment horizontal="right" vertical="center"/>
    </xf>
    <xf numFmtId="0" fontId="2" fillId="0" borderId="31" xfId="28" applyFill="1" applyBorder="1" applyAlignment="1" applyProtection="1">
      <alignment horizontal="distributed" vertical="center"/>
    </xf>
    <xf numFmtId="0" fontId="2" fillId="0" borderId="41" xfId="28" applyFill="1" applyBorder="1" applyAlignment="1" applyProtection="1">
      <alignment horizontal="distributed" vertical="center"/>
    </xf>
    <xf numFmtId="0" fontId="2" fillId="0" borderId="50" xfId="28" applyFill="1" applyBorder="1" applyAlignment="1" applyProtection="1">
      <alignment horizontal="distributed" vertical="center"/>
    </xf>
    <xf numFmtId="0" fontId="2" fillId="0" borderId="0" xfId="28" applyAlignment="1" applyProtection="1"/>
    <xf numFmtId="3" fontId="14" fillId="0" borderId="53" xfId="0" applyNumberFormat="1" applyFont="1" applyBorder="1" applyAlignment="1">
      <alignment horizontal="right" vertical="center"/>
    </xf>
    <xf numFmtId="0" fontId="9" fillId="0" borderId="56" xfId="0" applyFont="1" applyBorder="1" applyAlignment="1">
      <alignment horizontal="center" vertical="center"/>
    </xf>
    <xf numFmtId="0" fontId="9" fillId="0" borderId="18" xfId="0" applyFont="1" applyBorder="1" applyAlignment="1">
      <alignment horizontal="center" vertical="center"/>
    </xf>
    <xf numFmtId="0" fontId="9" fillId="0" borderId="60" xfId="0" applyFont="1" applyBorder="1" applyAlignment="1">
      <alignment horizontal="center" vertical="center"/>
    </xf>
    <xf numFmtId="3" fontId="8" fillId="0" borderId="56" xfId="0" applyNumberFormat="1" applyFont="1" applyBorder="1" applyAlignment="1">
      <alignment vertical="center"/>
    </xf>
    <xf numFmtId="3" fontId="14" fillId="0" borderId="17" xfId="0" applyNumberFormat="1" applyFont="1" applyBorder="1" applyAlignment="1" applyProtection="1">
      <alignment horizontal="right" vertical="center"/>
      <protection locked="0"/>
    </xf>
    <xf numFmtId="3" fontId="10" fillId="0" borderId="18" xfId="0" applyNumberFormat="1" applyFont="1" applyBorder="1" applyAlignment="1">
      <alignment vertical="center" wrapText="1"/>
    </xf>
    <xf numFmtId="3" fontId="42" fillId="0" borderId="16" xfId="0" applyNumberFormat="1" applyFont="1" applyBorder="1" applyAlignment="1" applyProtection="1">
      <alignment vertical="center" wrapText="1"/>
      <protection locked="0"/>
    </xf>
    <xf numFmtId="3" fontId="10" fillId="0" borderId="17" xfId="0" applyNumberFormat="1" applyFont="1" applyBorder="1" applyAlignment="1">
      <alignment vertical="center" wrapText="1"/>
    </xf>
    <xf numFmtId="0" fontId="8" fillId="0" borderId="18" xfId="0" applyFont="1" applyBorder="1" applyAlignment="1">
      <alignment horizontal="center" vertical="center"/>
    </xf>
    <xf numFmtId="3" fontId="13" fillId="0" borderId="18" xfId="0" applyNumberFormat="1" applyFont="1" applyBorder="1" applyAlignment="1">
      <alignment vertical="center"/>
    </xf>
    <xf numFmtId="3" fontId="9" fillId="0" borderId="10" xfId="0" applyNumberFormat="1" applyFont="1" applyBorder="1" applyAlignment="1">
      <alignment vertical="center" wrapText="1"/>
    </xf>
    <xf numFmtId="0" fontId="8" fillId="0" borderId="29" xfId="0" applyFont="1" applyBorder="1" applyAlignment="1">
      <alignment vertical="center" wrapText="1"/>
    </xf>
    <xf numFmtId="3" fontId="8" fillId="0" borderId="15" xfId="0" applyNumberFormat="1" applyFont="1" applyBorder="1" applyAlignment="1">
      <alignment horizontal="center" vertical="center"/>
    </xf>
    <xf numFmtId="0" fontId="8" fillId="0" borderId="15" xfId="0" applyFont="1" applyBorder="1" applyAlignment="1">
      <alignment horizontal="center" vertical="center"/>
    </xf>
    <xf numFmtId="3" fontId="16" fillId="0" borderId="31" xfId="0" applyNumberFormat="1" applyFont="1" applyBorder="1" applyAlignment="1">
      <alignment vertical="center"/>
    </xf>
    <xf numFmtId="0" fontId="9" fillId="0" borderId="25" xfId="0" applyFont="1" applyBorder="1" applyAlignment="1">
      <alignment horizontal="center" vertical="center"/>
    </xf>
    <xf numFmtId="0" fontId="9" fillId="0" borderId="36" xfId="0" applyFont="1" applyBorder="1" applyAlignment="1">
      <alignment horizontal="center" vertical="center" wrapText="1"/>
    </xf>
    <xf numFmtId="0" fontId="9" fillId="0" borderId="67" xfId="0" applyFont="1" applyBorder="1" applyAlignment="1">
      <alignment horizontal="distributed" vertical="center"/>
    </xf>
    <xf numFmtId="3" fontId="6" fillId="0" borderId="38" xfId="0" applyNumberFormat="1" applyFont="1" applyBorder="1" applyAlignment="1">
      <alignment horizontal="center" vertical="center" wrapText="1"/>
    </xf>
    <xf numFmtId="3" fontId="5" fillId="0" borderId="26" xfId="0" applyNumberFormat="1" applyFont="1" applyBorder="1" applyAlignment="1">
      <alignment horizontal="distributed" vertical="center"/>
    </xf>
    <xf numFmtId="3" fontId="5" fillId="0" borderId="12" xfId="0" applyNumberFormat="1" applyFont="1" applyBorder="1" applyAlignment="1">
      <alignment horizontal="distributed" vertical="center"/>
    </xf>
    <xf numFmtId="3" fontId="60" fillId="0" borderId="16" xfId="0" applyNumberFormat="1" applyFont="1" applyBorder="1" applyAlignment="1" applyProtection="1">
      <alignment vertical="center"/>
      <protection locked="0"/>
    </xf>
    <xf numFmtId="3" fontId="60" fillId="0" borderId="16" xfId="0" applyNumberFormat="1" applyFont="1" applyBorder="1" applyAlignment="1" applyProtection="1">
      <alignment vertical="center" textRotation="255"/>
      <protection locked="0"/>
    </xf>
    <xf numFmtId="3" fontId="61" fillId="0" borderId="16" xfId="0" applyNumberFormat="1" applyFont="1" applyBorder="1" applyAlignment="1" applyProtection="1">
      <alignment vertical="center" textRotation="255"/>
      <protection locked="0"/>
    </xf>
    <xf numFmtId="3" fontId="16" fillId="0" borderId="18" xfId="0" applyNumberFormat="1" applyFont="1" applyBorder="1" applyAlignment="1">
      <alignment vertical="center"/>
    </xf>
    <xf numFmtId="3" fontId="43" fillId="0" borderId="16" xfId="0" applyNumberFormat="1" applyFont="1" applyBorder="1" applyAlignment="1" applyProtection="1">
      <alignment vertical="center" textRotation="255"/>
      <protection locked="0"/>
    </xf>
    <xf numFmtId="3" fontId="10" fillId="0" borderId="18" xfId="0" applyNumberFormat="1" applyFont="1" applyBorder="1" applyAlignment="1">
      <alignment vertical="center"/>
    </xf>
    <xf numFmtId="0" fontId="38" fillId="0" borderId="0" xfId="0" applyFont="1" applyAlignment="1">
      <alignment vertical="top"/>
    </xf>
    <xf numFmtId="0" fontId="45" fillId="0" borderId="0" xfId="0" applyFont="1"/>
    <xf numFmtId="0" fontId="44" fillId="0" borderId="0" xfId="0" applyFont="1" applyAlignment="1">
      <alignment vertical="center"/>
    </xf>
    <xf numFmtId="0" fontId="46" fillId="0" borderId="0" xfId="0" applyFont="1"/>
    <xf numFmtId="0" fontId="46" fillId="0" borderId="0" xfId="0" applyFont="1" applyAlignment="1">
      <alignment vertical="center"/>
    </xf>
    <xf numFmtId="0" fontId="46" fillId="0" borderId="0" xfId="0" applyFont="1" applyAlignment="1">
      <alignment horizontal="left" vertical="center" indent="3"/>
    </xf>
    <xf numFmtId="0" fontId="45" fillId="0" borderId="0" xfId="0" applyFont="1" applyAlignment="1">
      <alignment vertical="center"/>
    </xf>
    <xf numFmtId="0" fontId="51" fillId="0" borderId="0" xfId="0" applyFont="1"/>
    <xf numFmtId="0" fontId="1" fillId="0" borderId="0" xfId="0" applyFont="1"/>
    <xf numFmtId="0" fontId="62" fillId="0" borderId="0" xfId="0" applyFont="1"/>
    <xf numFmtId="0" fontId="0" fillId="0" borderId="0" xfId="0" applyAlignment="1" applyProtection="1">
      <alignment horizontal="left" vertical="center"/>
      <protection locked="0"/>
    </xf>
    <xf numFmtId="0" fontId="0" fillId="0" borderId="0" xfId="0" applyProtection="1">
      <protection locked="0"/>
    </xf>
    <xf numFmtId="0" fontId="0" fillId="0" borderId="0" xfId="0" applyAlignment="1" applyProtection="1">
      <alignment horizontal="center" vertical="center"/>
      <protection locked="0"/>
    </xf>
    <xf numFmtId="0" fontId="50" fillId="0" borderId="0" xfId="0" applyFont="1" applyAlignment="1">
      <alignment horizontal="center" vertical="center"/>
    </xf>
    <xf numFmtId="0" fontId="48" fillId="0" borderId="0" xfId="0" applyFont="1" applyAlignment="1">
      <alignment vertical="center"/>
    </xf>
    <xf numFmtId="0" fontId="0" fillId="0" borderId="0" xfId="0" applyAlignment="1">
      <alignment horizontal="right"/>
    </xf>
    <xf numFmtId="0" fontId="0" fillId="0" borderId="0" xfId="0" applyAlignment="1">
      <alignment vertical="center"/>
    </xf>
    <xf numFmtId="0" fontId="0" fillId="0" borderId="27" xfId="0" applyBorder="1" applyAlignment="1">
      <alignment vertical="top"/>
    </xf>
    <xf numFmtId="0" fontId="39" fillId="0" borderId="0" xfId="0" applyFont="1" applyAlignment="1">
      <alignment vertical="top"/>
    </xf>
    <xf numFmtId="0" fontId="39" fillId="0" borderId="27" xfId="0" applyFont="1" applyBorder="1" applyAlignment="1">
      <alignment vertical="top"/>
    </xf>
    <xf numFmtId="182" fontId="0" fillId="0" borderId="0" xfId="0" applyNumberFormat="1" applyAlignment="1">
      <alignment horizontal="right"/>
    </xf>
    <xf numFmtId="0" fontId="47" fillId="0" borderId="0" xfId="0" applyFont="1" applyAlignment="1" applyProtection="1">
      <alignment horizontal="left" vertical="center"/>
      <protection locked="0"/>
    </xf>
    <xf numFmtId="0" fontId="50" fillId="0" borderId="0" xfId="0" applyFont="1" applyAlignment="1" applyProtection="1">
      <alignment horizontal="center" vertical="center"/>
      <protection locked="0"/>
    </xf>
    <xf numFmtId="0" fontId="47" fillId="0" borderId="0" xfId="0" applyFont="1" applyAlignment="1">
      <alignment vertical="top"/>
    </xf>
    <xf numFmtId="0" fontId="47" fillId="0" borderId="0" xfId="0" quotePrefix="1" applyFont="1" applyAlignment="1">
      <alignment horizontal="right" vertical="top"/>
    </xf>
    <xf numFmtId="0" fontId="47" fillId="0" borderId="0" xfId="0" applyFont="1"/>
    <xf numFmtId="0" fontId="1" fillId="0" borderId="0" xfId="0" applyFont="1" applyAlignment="1">
      <alignment horizontal="distributed" vertical="center" indent="1" shrinkToFit="1"/>
    </xf>
    <xf numFmtId="0" fontId="1" fillId="0" borderId="0" xfId="0" applyFont="1" applyAlignment="1">
      <alignment horizontal="center" vertical="center" shrinkToFit="1"/>
    </xf>
    <xf numFmtId="183" fontId="44" fillId="0" borderId="0" xfId="0" applyNumberFormat="1" applyFont="1" applyAlignment="1" applyProtection="1">
      <alignment vertical="center"/>
      <protection locked="0"/>
    </xf>
    <xf numFmtId="183" fontId="44" fillId="0" borderId="35" xfId="0" applyNumberFormat="1" applyFont="1" applyBorder="1" applyAlignment="1" applyProtection="1">
      <alignment vertical="center"/>
      <protection locked="0"/>
    </xf>
    <xf numFmtId="56" fontId="0" fillId="0" borderId="0" xfId="0" applyNumberFormat="1" applyAlignment="1" applyProtection="1">
      <alignment horizontal="left" vertical="center"/>
      <protection locked="0"/>
    </xf>
    <xf numFmtId="182" fontId="0" fillId="0" borderId="0" xfId="0" applyNumberForma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3" fontId="9" fillId="0" borderId="31" xfId="0" applyNumberFormat="1" applyFont="1" applyBorder="1" applyAlignment="1">
      <alignment vertical="center"/>
    </xf>
    <xf numFmtId="3" fontId="9" fillId="0" borderId="60" xfId="0" applyNumberFormat="1" applyFont="1" applyBorder="1" applyAlignment="1">
      <alignment vertical="center"/>
    </xf>
    <xf numFmtId="3" fontId="9" fillId="0" borderId="18" xfId="0" applyNumberFormat="1" applyFont="1" applyBorder="1" applyAlignment="1">
      <alignment vertical="center"/>
    </xf>
    <xf numFmtId="180" fontId="12" fillId="0" borderId="68" xfId="0" applyNumberFormat="1" applyFont="1" applyBorder="1" applyAlignment="1">
      <alignment vertical="center"/>
    </xf>
    <xf numFmtId="180" fontId="15" fillId="0" borderId="68" xfId="0" applyNumberFormat="1" applyFont="1" applyBorder="1" applyAlignment="1">
      <alignment vertical="center"/>
    </xf>
    <xf numFmtId="180" fontId="8" fillId="0" borderId="68" xfId="0" applyNumberFormat="1" applyFont="1" applyBorder="1" applyAlignment="1">
      <alignment vertical="center"/>
    </xf>
    <xf numFmtId="3" fontId="5" fillId="0" borderId="19" xfId="0" applyNumberFormat="1" applyFont="1" applyBorder="1" applyAlignment="1">
      <alignment horizontal="distributed" vertical="center"/>
    </xf>
    <xf numFmtId="180" fontId="12" fillId="0" borderId="20" xfId="0" applyNumberFormat="1" applyFont="1" applyBorder="1" applyAlignment="1">
      <alignment vertical="center"/>
    </xf>
    <xf numFmtId="180" fontId="8" fillId="0" borderId="41" xfId="0" applyNumberFormat="1" applyFont="1" applyBorder="1" applyAlignment="1">
      <alignment vertical="center"/>
    </xf>
    <xf numFmtId="180" fontId="8" fillId="0" borderId="20" xfId="0" applyNumberFormat="1" applyFont="1" applyBorder="1" applyAlignment="1">
      <alignment vertical="center" wrapText="1"/>
    </xf>
    <xf numFmtId="180" fontId="15" fillId="0" borderId="20" xfId="0" applyNumberFormat="1" applyFont="1" applyBorder="1" applyAlignment="1">
      <alignment vertical="center"/>
    </xf>
    <xf numFmtId="180" fontId="8" fillId="0" borderId="42" xfId="0" applyNumberFormat="1" applyFont="1" applyBorder="1" applyAlignment="1">
      <alignment vertical="center"/>
    </xf>
    <xf numFmtId="180" fontId="8" fillId="0" borderId="20" xfId="0" applyNumberFormat="1" applyFont="1" applyBorder="1" applyAlignment="1">
      <alignment vertical="center"/>
    </xf>
    <xf numFmtId="0" fontId="8" fillId="0" borderId="18" xfId="0" applyFont="1" applyBorder="1" applyAlignment="1">
      <alignment horizontal="right" vertical="center"/>
    </xf>
    <xf numFmtId="0" fontId="54" fillId="0" borderId="0" xfId="0" applyFont="1"/>
    <xf numFmtId="0" fontId="55" fillId="0" borderId="0" xfId="0" applyFont="1" applyAlignment="1">
      <alignment horizontal="left" vertical="center"/>
    </xf>
    <xf numFmtId="0" fontId="0" fillId="0" borderId="0" xfId="0" applyAlignment="1">
      <alignment horizontal="left"/>
    </xf>
    <xf numFmtId="0" fontId="56" fillId="0" borderId="0" xfId="0" applyFont="1"/>
    <xf numFmtId="0" fontId="56" fillId="0" borderId="0" xfId="0" applyFont="1" applyAlignment="1">
      <alignment horizontal="left" vertical="center"/>
    </xf>
    <xf numFmtId="0" fontId="58" fillId="0" borderId="0" xfId="0" applyFont="1" applyAlignment="1">
      <alignment horizontal="left" vertical="center"/>
    </xf>
    <xf numFmtId="0" fontId="59" fillId="0" borderId="0" xfId="0" applyFont="1" applyAlignment="1">
      <alignment horizontal="justify" vertical="center"/>
    </xf>
    <xf numFmtId="0" fontId="46" fillId="0" borderId="0" xfId="0" applyFont="1" applyAlignment="1">
      <alignment horizontal="left"/>
    </xf>
    <xf numFmtId="0" fontId="59" fillId="0" borderId="0" xfId="0" applyFont="1" applyAlignment="1">
      <alignment vertical="center"/>
    </xf>
    <xf numFmtId="0" fontId="59" fillId="0" borderId="0" xfId="0" applyFont="1" applyAlignment="1">
      <alignment horizontal="left" vertical="center"/>
    </xf>
    <xf numFmtId="0" fontId="59" fillId="0" borderId="0" xfId="0" applyFont="1"/>
    <xf numFmtId="3" fontId="63" fillId="0" borderId="19" xfId="0" applyNumberFormat="1" applyFont="1" applyBorder="1" applyAlignment="1">
      <alignment vertical="center"/>
    </xf>
    <xf numFmtId="3" fontId="63" fillId="0" borderId="16" xfId="0" applyNumberFormat="1" applyFont="1" applyBorder="1" applyAlignment="1" applyProtection="1">
      <alignment vertical="center"/>
      <protection locked="0"/>
    </xf>
    <xf numFmtId="3" fontId="63" fillId="0" borderId="15" xfId="0" applyNumberFormat="1" applyFont="1" applyBorder="1" applyAlignment="1" applyProtection="1">
      <alignment vertical="center"/>
      <protection locked="0"/>
    </xf>
    <xf numFmtId="3" fontId="63" fillId="0" borderId="26" xfId="0" applyNumberFormat="1" applyFont="1" applyBorder="1" applyAlignment="1" applyProtection="1">
      <alignment vertical="center"/>
      <protection locked="0"/>
    </xf>
    <xf numFmtId="3" fontId="63" fillId="0" borderId="30" xfId="0" applyNumberFormat="1" applyFont="1" applyBorder="1" applyAlignment="1">
      <alignment vertical="center"/>
    </xf>
    <xf numFmtId="3" fontId="63" fillId="0" borderId="10" xfId="0" applyNumberFormat="1" applyFont="1" applyBorder="1" applyAlignment="1">
      <alignment vertical="center"/>
    </xf>
    <xf numFmtId="3" fontId="63" fillId="0" borderId="25" xfId="0" applyNumberFormat="1" applyFont="1" applyBorder="1" applyAlignment="1" applyProtection="1">
      <alignment vertical="center"/>
      <protection locked="0"/>
    </xf>
    <xf numFmtId="3" fontId="63" fillId="0" borderId="29" xfId="0" applyNumberFormat="1" applyFont="1" applyBorder="1" applyAlignment="1">
      <alignment vertical="center"/>
    </xf>
    <xf numFmtId="3" fontId="63" fillId="0" borderId="48" xfId="0" applyNumberFormat="1" applyFont="1" applyBorder="1" applyAlignment="1" applyProtection="1">
      <alignment vertical="center"/>
      <protection locked="0"/>
    </xf>
    <xf numFmtId="3" fontId="63" fillId="0" borderId="0" xfId="0" applyNumberFormat="1" applyFont="1" applyAlignment="1">
      <alignment vertical="center"/>
    </xf>
    <xf numFmtId="0" fontId="63" fillId="0" borderId="0" xfId="0" applyFont="1" applyAlignment="1">
      <alignment vertical="center"/>
    </xf>
    <xf numFmtId="0" fontId="63" fillId="0" borderId="0" xfId="0" applyFont="1"/>
    <xf numFmtId="3" fontId="63" fillId="0" borderId="58" xfId="0" applyNumberFormat="1" applyFont="1" applyBorder="1" applyAlignment="1">
      <alignment vertical="center"/>
    </xf>
    <xf numFmtId="3" fontId="63" fillId="0" borderId="59" xfId="0" applyNumberFormat="1" applyFont="1" applyBorder="1" applyAlignment="1">
      <alignment vertical="center"/>
    </xf>
    <xf numFmtId="3" fontId="63" fillId="0" borderId="51" xfId="0" applyNumberFormat="1" applyFont="1" applyBorder="1" applyAlignment="1" applyProtection="1">
      <alignment vertical="center"/>
      <protection locked="0"/>
    </xf>
    <xf numFmtId="3" fontId="63" fillId="0" borderId="69" xfId="0" applyNumberFormat="1" applyFont="1" applyBorder="1" applyAlignment="1">
      <alignment vertical="center"/>
    </xf>
    <xf numFmtId="3" fontId="63" fillId="0" borderId="53" xfId="0" applyNumberFormat="1" applyFont="1" applyBorder="1" applyAlignment="1">
      <alignment vertical="center"/>
    </xf>
    <xf numFmtId="176" fontId="5" fillId="0" borderId="35" xfId="0" applyNumberFormat="1" applyFont="1" applyBorder="1" applyAlignment="1">
      <alignment vertical="center" shrinkToFit="1"/>
    </xf>
    <xf numFmtId="180" fontId="19" fillId="0" borderId="40" xfId="0" applyNumberFormat="1" applyFont="1" applyBorder="1" applyAlignment="1">
      <alignment vertical="center" shrinkToFit="1"/>
    </xf>
    <xf numFmtId="177" fontId="5" fillId="0" borderId="35" xfId="0" applyNumberFormat="1" applyFont="1" applyBorder="1" applyAlignment="1">
      <alignment vertical="center" shrinkToFit="1"/>
    </xf>
    <xf numFmtId="3" fontId="14" fillId="0" borderId="19" xfId="0" applyNumberFormat="1" applyFont="1" applyBorder="1" applyAlignment="1">
      <alignment horizontal="right" vertical="center"/>
    </xf>
    <xf numFmtId="3" fontId="10" fillId="0" borderId="20" xfId="0" applyNumberFormat="1" applyFont="1" applyBorder="1" applyAlignment="1">
      <alignment vertical="center"/>
    </xf>
    <xf numFmtId="3" fontId="8" fillId="0" borderId="40" xfId="0" applyNumberFormat="1" applyFont="1" applyBorder="1" applyAlignment="1">
      <alignment vertical="center" wrapText="1"/>
    </xf>
    <xf numFmtId="3" fontId="10" fillId="0" borderId="16" xfId="0" applyNumberFormat="1" applyFont="1" applyBorder="1" applyAlignment="1">
      <alignment vertical="center" textRotation="255"/>
    </xf>
    <xf numFmtId="3" fontId="8" fillId="0" borderId="18" xfId="0" applyNumberFormat="1" applyFont="1" applyBorder="1" applyAlignment="1">
      <alignment horizontal="distributed" vertical="center" wrapText="1"/>
    </xf>
    <xf numFmtId="0" fontId="0" fillId="0" borderId="0" xfId="0" applyAlignment="1">
      <alignment wrapText="1"/>
    </xf>
    <xf numFmtId="3" fontId="64" fillId="0" borderId="15" xfId="0" applyNumberFormat="1" applyFont="1" applyBorder="1" applyAlignment="1" applyProtection="1">
      <alignment vertical="center"/>
      <protection locked="0"/>
    </xf>
    <xf numFmtId="3" fontId="65" fillId="0" borderId="15" xfId="0" applyNumberFormat="1" applyFont="1" applyBorder="1" applyAlignment="1" applyProtection="1">
      <alignment vertical="center"/>
      <protection locked="0"/>
    </xf>
    <xf numFmtId="3" fontId="65" fillId="0" borderId="26" xfId="0" applyNumberFormat="1" applyFont="1" applyBorder="1" applyAlignment="1" applyProtection="1">
      <alignment vertical="center"/>
      <protection locked="0"/>
    </xf>
    <xf numFmtId="3" fontId="65" fillId="0" borderId="19" xfId="0" applyNumberFormat="1" applyFont="1" applyBorder="1" applyAlignment="1" applyProtection="1">
      <alignment vertical="center"/>
      <protection locked="0"/>
    </xf>
    <xf numFmtId="3" fontId="65" fillId="0" borderId="31" xfId="0" applyNumberFormat="1" applyFont="1" applyBorder="1" applyAlignment="1" applyProtection="1">
      <alignment vertical="center"/>
      <protection locked="0"/>
    </xf>
    <xf numFmtId="3" fontId="65" fillId="0" borderId="18" xfId="0" applyNumberFormat="1" applyFont="1" applyBorder="1" applyAlignment="1" applyProtection="1">
      <alignment vertical="center"/>
      <protection locked="0"/>
    </xf>
    <xf numFmtId="3" fontId="65" fillId="0" borderId="16" xfId="0" applyNumberFormat="1" applyFont="1" applyBorder="1" applyAlignment="1" applyProtection="1">
      <alignment vertical="center"/>
      <protection locked="0"/>
    </xf>
    <xf numFmtId="3" fontId="65" fillId="0" borderId="17" xfId="0" applyNumberFormat="1" applyFont="1" applyBorder="1" applyAlignment="1" applyProtection="1">
      <alignment vertical="center"/>
      <protection locked="0"/>
    </xf>
    <xf numFmtId="3" fontId="65" fillId="0" borderId="20" xfId="0" applyNumberFormat="1" applyFont="1" applyBorder="1" applyAlignment="1" applyProtection="1">
      <alignment vertical="center"/>
      <protection locked="0"/>
    </xf>
    <xf numFmtId="3" fontId="65" fillId="0" borderId="43" xfId="0" applyNumberFormat="1" applyFont="1" applyBorder="1" applyAlignment="1" applyProtection="1">
      <alignment vertical="center"/>
      <protection locked="0"/>
    </xf>
    <xf numFmtId="3" fontId="65" fillId="0" borderId="59" xfId="0" applyNumberFormat="1" applyFont="1" applyBorder="1" applyAlignment="1" applyProtection="1">
      <alignment vertical="center"/>
      <protection locked="0"/>
    </xf>
    <xf numFmtId="3" fontId="65" fillId="0" borderId="28" xfId="0" applyNumberFormat="1" applyFont="1" applyBorder="1" applyAlignment="1" applyProtection="1">
      <alignment vertical="center"/>
      <protection locked="0"/>
    </xf>
    <xf numFmtId="3" fontId="65" fillId="0" borderId="25" xfId="0" applyNumberFormat="1" applyFont="1" applyBorder="1" applyAlignment="1" applyProtection="1">
      <alignment vertical="center"/>
      <protection locked="0"/>
    </xf>
    <xf numFmtId="3" fontId="65" fillId="0" borderId="38" xfId="0" applyNumberFormat="1" applyFont="1" applyBorder="1" applyAlignment="1" applyProtection="1">
      <alignment vertical="center"/>
      <protection locked="0"/>
    </xf>
    <xf numFmtId="3" fontId="65" fillId="0" borderId="13" xfId="0" applyNumberFormat="1" applyFont="1" applyBorder="1" applyAlignment="1" applyProtection="1">
      <alignment vertical="center"/>
      <protection locked="0"/>
    </xf>
    <xf numFmtId="3" fontId="65" fillId="0" borderId="70" xfId="0" applyNumberFormat="1" applyFont="1" applyBorder="1" applyAlignment="1" applyProtection="1">
      <alignment vertical="center"/>
      <protection locked="0"/>
    </xf>
    <xf numFmtId="3" fontId="64" fillId="0" borderId="70" xfId="0" applyNumberFormat="1" applyFont="1" applyBorder="1" applyAlignment="1" applyProtection="1">
      <alignment vertical="center"/>
      <protection locked="0"/>
    </xf>
    <xf numFmtId="3" fontId="65" fillId="0" borderId="64" xfId="0" applyNumberFormat="1" applyFont="1" applyBorder="1" applyAlignment="1" applyProtection="1">
      <alignment vertical="center"/>
      <protection locked="0"/>
    </xf>
    <xf numFmtId="3" fontId="65" fillId="0" borderId="34" xfId="0" applyNumberFormat="1" applyFont="1" applyBorder="1" applyAlignment="1" applyProtection="1">
      <alignment vertical="center"/>
      <protection locked="0"/>
    </xf>
    <xf numFmtId="3" fontId="64" fillId="0" borderId="31" xfId="0" applyNumberFormat="1" applyFont="1" applyBorder="1" applyAlignment="1" applyProtection="1">
      <alignment vertical="center"/>
      <protection locked="0"/>
    </xf>
    <xf numFmtId="3" fontId="64" fillId="0" borderId="18" xfId="0" applyNumberFormat="1" applyFont="1" applyBorder="1" applyAlignment="1" applyProtection="1">
      <alignment vertical="center"/>
      <protection locked="0"/>
    </xf>
    <xf numFmtId="3" fontId="65" fillId="0" borderId="71" xfId="0" applyNumberFormat="1" applyFont="1" applyBorder="1" applyAlignment="1" applyProtection="1">
      <alignment vertical="center"/>
      <protection locked="0"/>
    </xf>
    <xf numFmtId="3" fontId="15" fillId="0" borderId="15" xfId="0" applyNumberFormat="1" applyFont="1" applyBorder="1" applyAlignment="1" applyProtection="1">
      <alignment vertical="center"/>
      <protection locked="0"/>
    </xf>
    <xf numFmtId="3" fontId="16" fillId="0" borderId="16" xfId="0" applyNumberFormat="1" applyFont="1" applyBorder="1" applyAlignment="1">
      <alignment vertical="center" wrapText="1"/>
    </xf>
    <xf numFmtId="3" fontId="16" fillId="0" borderId="16" xfId="0" applyNumberFormat="1" applyFont="1" applyBorder="1" applyAlignment="1">
      <alignment horizontal="center" vertical="center" wrapText="1"/>
    </xf>
    <xf numFmtId="3" fontId="16" fillId="0" borderId="17" xfId="0" applyNumberFormat="1" applyFont="1" applyBorder="1" applyAlignment="1">
      <alignment vertical="center" wrapText="1"/>
    </xf>
    <xf numFmtId="3" fontId="65" fillId="0" borderId="73" xfId="0" applyNumberFormat="1" applyFont="1" applyBorder="1" applyAlignment="1" applyProtection="1">
      <alignment vertical="center"/>
      <protection locked="0"/>
    </xf>
    <xf numFmtId="3" fontId="9" fillId="0" borderId="35" xfId="0" applyNumberFormat="1" applyFont="1" applyBorder="1" applyAlignment="1">
      <alignment vertical="center" wrapText="1"/>
    </xf>
    <xf numFmtId="3" fontId="65" fillId="0" borderId="48" xfId="0" applyNumberFormat="1" applyFont="1" applyBorder="1" applyAlignment="1" applyProtection="1">
      <alignment vertical="center"/>
      <protection locked="0"/>
    </xf>
    <xf numFmtId="0" fontId="41" fillId="0" borderId="42" xfId="0" applyFont="1" applyBorder="1" applyAlignment="1" applyProtection="1">
      <alignment horizontal="center" vertical="center" shrinkToFit="1"/>
      <protection locked="0"/>
    </xf>
    <xf numFmtId="0" fontId="8" fillId="0" borderId="10" xfId="0" applyFont="1" applyBorder="1" applyAlignment="1">
      <alignment horizontal="left" vertical="center"/>
    </xf>
    <xf numFmtId="3" fontId="66" fillId="0" borderId="16" xfId="0" applyNumberFormat="1" applyFont="1" applyBorder="1" applyAlignment="1" applyProtection="1">
      <alignment vertical="center"/>
      <protection locked="0"/>
    </xf>
    <xf numFmtId="3" fontId="8" fillId="0" borderId="16" xfId="0" applyNumberFormat="1" applyFont="1" applyBorder="1" applyAlignment="1">
      <alignment horizontal="distributed" vertical="center"/>
    </xf>
    <xf numFmtId="3" fontId="8" fillId="0" borderId="17" xfId="0" applyNumberFormat="1" applyFont="1" applyBorder="1" applyAlignment="1">
      <alignment horizontal="distributed" vertical="center"/>
    </xf>
    <xf numFmtId="3" fontId="8" fillId="0" borderId="17" xfId="0" applyNumberFormat="1" applyFont="1" applyBorder="1" applyAlignment="1">
      <alignment horizontal="distributed" vertical="center" wrapText="1"/>
    </xf>
    <xf numFmtId="3" fontId="8" fillId="0" borderId="20" xfId="0" applyNumberFormat="1" applyFont="1" applyBorder="1" applyAlignment="1">
      <alignment horizontal="distributed" vertical="center"/>
    </xf>
    <xf numFmtId="3" fontId="5" fillId="0" borderId="30" xfId="0" applyNumberFormat="1" applyFont="1" applyBorder="1" applyAlignment="1">
      <alignment horizontal="distributed" vertical="center"/>
    </xf>
    <xf numFmtId="3" fontId="41" fillId="0" borderId="20" xfId="0" applyNumberFormat="1" applyFont="1" applyBorder="1" applyAlignment="1">
      <alignment horizontal="right" vertical="center"/>
    </xf>
    <xf numFmtId="3" fontId="16" fillId="0" borderId="29" xfId="0" applyNumberFormat="1" applyFont="1" applyBorder="1" applyAlignment="1">
      <alignment horizontal="distributed" vertical="center"/>
    </xf>
    <xf numFmtId="3" fontId="63" fillId="0" borderId="45" xfId="0" applyNumberFormat="1" applyFont="1" applyBorder="1" applyAlignment="1" applyProtection="1">
      <alignment vertical="center"/>
      <protection locked="0"/>
    </xf>
    <xf numFmtId="0" fontId="8" fillId="0" borderId="0" xfId="0" applyFont="1" applyAlignment="1">
      <alignment horizontal="center" vertical="center"/>
    </xf>
    <xf numFmtId="3" fontId="16" fillId="0" borderId="11" xfId="0" applyNumberFormat="1" applyFont="1" applyBorder="1" applyAlignment="1">
      <alignment horizontal="distributed" vertical="center"/>
    </xf>
    <xf numFmtId="3" fontId="8" fillId="0" borderId="11" xfId="0" applyNumberFormat="1" applyFont="1" applyBorder="1" applyAlignment="1">
      <alignment vertical="center"/>
    </xf>
    <xf numFmtId="3" fontId="5" fillId="0" borderId="17" xfId="0" applyNumberFormat="1" applyFont="1" applyBorder="1" applyAlignment="1">
      <alignment horizontal="distributed" vertical="center"/>
    </xf>
    <xf numFmtId="3" fontId="5" fillId="0" borderId="16" xfId="0" applyNumberFormat="1" applyFont="1" applyBorder="1" applyAlignment="1">
      <alignment horizontal="distributed" vertical="center"/>
    </xf>
    <xf numFmtId="3" fontId="15" fillId="0" borderId="20" xfId="0" applyNumberFormat="1" applyFont="1" applyBorder="1" applyAlignment="1">
      <alignment vertical="center" wrapText="1"/>
    </xf>
    <xf numFmtId="3" fontId="5" fillId="0" borderId="60" xfId="0" applyNumberFormat="1" applyFont="1" applyBorder="1" applyAlignment="1">
      <alignment horizontal="distributed" vertical="center"/>
    </xf>
    <xf numFmtId="3" fontId="5" fillId="0" borderId="62" xfId="0" applyNumberFormat="1" applyFont="1" applyBorder="1" applyAlignment="1">
      <alignment horizontal="distributed" vertical="center"/>
    </xf>
    <xf numFmtId="3" fontId="5" fillId="0" borderId="38" xfId="0" applyNumberFormat="1" applyFont="1" applyBorder="1" applyAlignment="1">
      <alignment horizontal="distributed" vertical="center"/>
    </xf>
    <xf numFmtId="3" fontId="15" fillId="0" borderId="42" xfId="0" applyNumberFormat="1" applyFont="1" applyBorder="1" applyAlignment="1">
      <alignment horizontal="right" vertical="center"/>
    </xf>
    <xf numFmtId="0" fontId="5" fillId="0" borderId="32" xfId="0" applyFont="1" applyBorder="1" applyAlignment="1">
      <alignment vertical="center"/>
    </xf>
    <xf numFmtId="0" fontId="5" fillId="0" borderId="10" xfId="0" applyFont="1" applyBorder="1" applyAlignment="1">
      <alignment vertical="center"/>
    </xf>
    <xf numFmtId="0" fontId="9" fillId="0" borderId="39" xfId="0" applyFont="1" applyBorder="1" applyAlignment="1">
      <alignment vertical="center"/>
    </xf>
    <xf numFmtId="3" fontId="67" fillId="0" borderId="16" xfId="0" applyNumberFormat="1" applyFont="1" applyBorder="1" applyAlignment="1" applyProtection="1">
      <alignment horizontal="center" vertical="center"/>
      <protection locked="0"/>
    </xf>
    <xf numFmtId="3" fontId="63" fillId="0" borderId="20" xfId="0" applyNumberFormat="1" applyFont="1" applyBorder="1" applyAlignment="1">
      <alignment vertical="center"/>
    </xf>
    <xf numFmtId="3" fontId="67" fillId="0" borderId="53" xfId="0" applyNumberFormat="1" applyFont="1" applyBorder="1" applyAlignment="1" applyProtection="1">
      <alignment horizontal="center" vertical="center"/>
      <protection locked="0"/>
    </xf>
    <xf numFmtId="3" fontId="8" fillId="0" borderId="10" xfId="0" applyNumberFormat="1" applyFont="1" applyBorder="1" applyAlignment="1">
      <alignment vertical="center"/>
    </xf>
    <xf numFmtId="3" fontId="8" fillId="0" borderId="84" xfId="0" applyNumberFormat="1" applyFont="1" applyBorder="1" applyAlignment="1">
      <alignment vertical="center"/>
    </xf>
    <xf numFmtId="3" fontId="10" fillId="0" borderId="17" xfId="0" applyNumberFormat="1" applyFont="1" applyBorder="1" applyAlignment="1">
      <alignment horizontal="distributed" vertical="center"/>
    </xf>
    <xf numFmtId="3" fontId="10" fillId="0" borderId="16" xfId="0" applyNumberFormat="1" applyFont="1" applyBorder="1" applyAlignment="1">
      <alignment horizontal="center" vertical="center"/>
    </xf>
    <xf numFmtId="0" fontId="10" fillId="0" borderId="0" xfId="0" applyFont="1"/>
    <xf numFmtId="0" fontId="10" fillId="0" borderId="10" xfId="0" applyFont="1" applyBorder="1" applyAlignment="1">
      <alignment vertical="center"/>
    </xf>
    <xf numFmtId="3" fontId="68" fillId="0" borderId="16" xfId="0" applyNumberFormat="1" applyFont="1" applyBorder="1" applyAlignment="1" applyProtection="1">
      <alignment vertical="center"/>
      <protection locked="0"/>
    </xf>
    <xf numFmtId="3" fontId="68" fillId="0" borderId="20" xfId="0" applyNumberFormat="1" applyFont="1" applyBorder="1" applyAlignment="1" applyProtection="1">
      <alignment vertical="center"/>
      <protection locked="0"/>
    </xf>
    <xf numFmtId="3" fontId="40" fillId="0" borderId="53" xfId="0" applyNumberFormat="1" applyFont="1" applyBorder="1" applyAlignment="1">
      <alignment vertical="center"/>
    </xf>
    <xf numFmtId="3" fontId="68" fillId="0" borderId="20" xfId="0" applyNumberFormat="1" applyFont="1" applyBorder="1" applyAlignment="1">
      <alignment vertical="center"/>
    </xf>
    <xf numFmtId="0" fontId="10" fillId="0" borderId="17" xfId="0" applyFont="1" applyBorder="1" applyAlignment="1">
      <alignment horizontal="center" vertical="center"/>
    </xf>
    <xf numFmtId="3" fontId="68" fillId="0" borderId="17" xfId="0" applyNumberFormat="1" applyFont="1" applyBorder="1" applyAlignment="1" applyProtection="1">
      <alignment vertical="center"/>
      <protection locked="0"/>
    </xf>
    <xf numFmtId="0" fontId="10" fillId="0" borderId="0" xfId="0" applyFont="1" applyAlignment="1">
      <alignment horizontal="left" vertical="center"/>
    </xf>
    <xf numFmtId="3" fontId="66" fillId="0" borderId="16" xfId="0" applyNumberFormat="1" applyFont="1" applyBorder="1" applyAlignment="1" applyProtection="1">
      <alignment horizontal="center" vertical="center"/>
      <protection locked="0"/>
    </xf>
    <xf numFmtId="3" fontId="8" fillId="0" borderId="30" xfId="0" applyNumberFormat="1" applyFont="1" applyBorder="1" applyAlignment="1">
      <alignment horizontal="distributed" vertical="center"/>
    </xf>
    <xf numFmtId="3" fontId="8" fillId="0" borderId="10" xfId="0" applyNumberFormat="1" applyFont="1" applyBorder="1" applyAlignment="1">
      <alignment horizontal="distributed" vertical="center"/>
    </xf>
    <xf numFmtId="3" fontId="8" fillId="0" borderId="62" xfId="0" applyNumberFormat="1" applyFont="1" applyBorder="1" applyAlignment="1">
      <alignment horizontal="distributed" vertical="center"/>
    </xf>
    <xf numFmtId="3" fontId="8" fillId="0" borderId="0" xfId="0" applyNumberFormat="1" applyFont="1" applyAlignment="1">
      <alignment vertical="center" wrapText="1"/>
    </xf>
    <xf numFmtId="3" fontId="8" fillId="0" borderId="38" xfId="0" applyNumberFormat="1" applyFont="1" applyBorder="1" applyAlignment="1">
      <alignment horizontal="distributed" vertical="center"/>
    </xf>
    <xf numFmtId="3" fontId="8" fillId="0" borderId="0" xfId="0" applyNumberFormat="1" applyFont="1" applyAlignment="1">
      <alignment horizontal="distributed" vertical="center"/>
    </xf>
    <xf numFmtId="0" fontId="67" fillId="0" borderId="0" xfId="0" applyFont="1" applyAlignment="1">
      <alignment horizontal="center" vertical="center"/>
    </xf>
    <xf numFmtId="0" fontId="67" fillId="0" borderId="17" xfId="0" applyFont="1" applyBorder="1" applyAlignment="1">
      <alignment horizontal="center" vertical="center"/>
    </xf>
    <xf numFmtId="0" fontId="8" fillId="0" borderId="0" xfId="0" applyFont="1" applyAlignment="1">
      <alignment horizontal="center"/>
    </xf>
    <xf numFmtId="3" fontId="70" fillId="0" borderId="30" xfId="0" applyNumberFormat="1" applyFont="1" applyBorder="1" applyAlignment="1">
      <alignment vertical="center"/>
    </xf>
    <xf numFmtId="3" fontId="70" fillId="0" borderId="20" xfId="0" applyNumberFormat="1" applyFont="1" applyBorder="1" applyAlignment="1">
      <alignment vertical="center"/>
    </xf>
    <xf numFmtId="3" fontId="70" fillId="0" borderId="45" xfId="0" applyNumberFormat="1" applyFont="1" applyBorder="1" applyAlignment="1" applyProtection="1">
      <alignment vertical="center"/>
      <protection locked="0"/>
    </xf>
    <xf numFmtId="3" fontId="70" fillId="0" borderId="0" xfId="0" applyNumberFormat="1" applyFont="1" applyAlignment="1">
      <alignment vertical="center"/>
    </xf>
    <xf numFmtId="0" fontId="70" fillId="0" borderId="0" xfId="0" applyFont="1" applyAlignment="1">
      <alignment vertical="center"/>
    </xf>
    <xf numFmtId="0" fontId="70" fillId="0" borderId="0" xfId="0" applyFont="1"/>
    <xf numFmtId="3" fontId="70" fillId="0" borderId="30" xfId="0" applyNumberFormat="1" applyFont="1" applyBorder="1" applyAlignment="1">
      <alignment horizontal="center" vertical="center"/>
    </xf>
    <xf numFmtId="3" fontId="70" fillId="0" borderId="20" xfId="0" applyNumberFormat="1" applyFont="1" applyBorder="1" applyAlignment="1">
      <alignment horizontal="center" vertical="center"/>
    </xf>
    <xf numFmtId="3" fontId="64" fillId="0" borderId="17" xfId="0" applyNumberFormat="1" applyFont="1" applyBorder="1" applyAlignment="1" applyProtection="1">
      <alignment horizontal="center" vertical="center"/>
      <protection locked="0"/>
    </xf>
    <xf numFmtId="3" fontId="70" fillId="0" borderId="45" xfId="0" applyNumberFormat="1" applyFont="1" applyBorder="1" applyAlignment="1" applyProtection="1">
      <alignment horizontal="center" vertical="center"/>
      <protection locked="0"/>
    </xf>
    <xf numFmtId="3" fontId="70" fillId="0" borderId="0" xfId="0" applyNumberFormat="1" applyFont="1" applyAlignment="1">
      <alignment horizontal="center" vertical="center"/>
    </xf>
    <xf numFmtId="3" fontId="71" fillId="0" borderId="30" xfId="0" applyNumberFormat="1" applyFont="1" applyBorder="1" applyAlignment="1">
      <alignment horizontal="center" vertical="center"/>
    </xf>
    <xf numFmtId="3" fontId="71" fillId="0" borderId="20" xfId="0" applyNumberFormat="1" applyFont="1" applyBorder="1" applyAlignment="1">
      <alignment horizontal="center" vertical="center"/>
    </xf>
    <xf numFmtId="3" fontId="67" fillId="0" borderId="17" xfId="0" applyNumberFormat="1" applyFont="1" applyBorder="1" applyAlignment="1" applyProtection="1">
      <alignment horizontal="center" vertical="center"/>
      <protection locked="0"/>
    </xf>
    <xf numFmtId="3" fontId="71" fillId="0" borderId="45" xfId="0" applyNumberFormat="1" applyFont="1" applyBorder="1" applyAlignment="1" applyProtection="1">
      <alignment horizontal="center" vertical="center"/>
      <protection locked="0"/>
    </xf>
    <xf numFmtId="3" fontId="71" fillId="0" borderId="0" xfId="0" applyNumberFormat="1" applyFont="1" applyAlignment="1">
      <alignment horizontal="center" vertical="center"/>
    </xf>
    <xf numFmtId="3" fontId="67" fillId="0" borderId="38" xfId="0" applyNumberFormat="1" applyFont="1" applyBorder="1" applyAlignment="1" applyProtection="1">
      <alignment horizontal="center" vertical="center"/>
      <protection locked="0"/>
    </xf>
    <xf numFmtId="0" fontId="71" fillId="0" borderId="0" xfId="0" applyFont="1" applyAlignment="1">
      <alignment horizontal="center" vertical="center"/>
    </xf>
    <xf numFmtId="3" fontId="67" fillId="0" borderId="61" xfId="0" applyNumberFormat="1" applyFont="1" applyBorder="1" applyAlignment="1">
      <alignment horizontal="center" vertical="center"/>
    </xf>
    <xf numFmtId="3" fontId="71" fillId="0" borderId="53" xfId="0" applyNumberFormat="1" applyFont="1" applyBorder="1" applyAlignment="1" applyProtection="1">
      <alignment horizontal="center" vertical="center"/>
      <protection locked="0"/>
    </xf>
    <xf numFmtId="0" fontId="67" fillId="0" borderId="0" xfId="0" applyFont="1" applyAlignment="1">
      <alignment horizontal="center"/>
    </xf>
    <xf numFmtId="0" fontId="67" fillId="0" borderId="10" xfId="0" applyFont="1" applyBorder="1" applyAlignment="1">
      <alignment horizontal="center" vertical="center"/>
    </xf>
    <xf numFmtId="3" fontId="66" fillId="0" borderId="17" xfId="0" applyNumberFormat="1" applyFont="1" applyBorder="1" applyAlignment="1" applyProtection="1">
      <alignment horizontal="center" vertical="center"/>
      <protection locked="0"/>
    </xf>
    <xf numFmtId="3" fontId="66" fillId="0" borderId="30" xfId="0" applyNumberFormat="1" applyFont="1" applyBorder="1" applyAlignment="1" applyProtection="1">
      <alignment horizontal="center" vertical="center"/>
      <protection locked="0"/>
    </xf>
    <xf numFmtId="3" fontId="66" fillId="0" borderId="20" xfId="0" applyNumberFormat="1" applyFont="1" applyBorder="1" applyAlignment="1" applyProtection="1">
      <alignment horizontal="center" vertical="center"/>
      <protection locked="0"/>
    </xf>
    <xf numFmtId="3" fontId="66" fillId="0" borderId="53" xfId="0" applyNumberFormat="1" applyFont="1" applyBorder="1" applyAlignment="1" applyProtection="1">
      <alignment horizontal="center" vertical="center"/>
      <protection locked="0"/>
    </xf>
    <xf numFmtId="3" fontId="16" fillId="0" borderId="15" xfId="0" applyNumberFormat="1" applyFont="1" applyBorder="1" applyAlignment="1">
      <alignment horizontal="distributed" vertical="center"/>
    </xf>
    <xf numFmtId="3" fontId="16" fillId="0" borderId="47" xfId="0" applyNumberFormat="1" applyFont="1" applyBorder="1" applyAlignment="1">
      <alignment horizontal="distributed" vertical="center"/>
    </xf>
    <xf numFmtId="0" fontId="6" fillId="0" borderId="52" xfId="0" applyFont="1" applyBorder="1" applyAlignment="1">
      <alignment horizontal="distributed" vertical="center"/>
    </xf>
    <xf numFmtId="0" fontId="10" fillId="0" borderId="36" xfId="0" applyFont="1" applyBorder="1" applyAlignment="1">
      <alignment horizontal="distributed" vertical="center"/>
    </xf>
    <xf numFmtId="3" fontId="16" fillId="0" borderId="16" xfId="0" applyNumberFormat="1" applyFont="1" applyBorder="1" applyAlignment="1">
      <alignment vertical="center"/>
    </xf>
    <xf numFmtId="3" fontId="16" fillId="0" borderId="16" xfId="0" applyNumberFormat="1" applyFont="1" applyBorder="1" applyAlignment="1">
      <alignment horizontal="center" vertical="center"/>
    </xf>
    <xf numFmtId="3" fontId="16" fillId="0" borderId="30" xfId="0" applyNumberFormat="1" applyFont="1" applyBorder="1" applyAlignment="1">
      <alignment horizontal="center" vertical="center"/>
    </xf>
    <xf numFmtId="3" fontId="16" fillId="0" borderId="17" xfId="0" applyNumberFormat="1" applyFont="1" applyBorder="1" applyAlignment="1">
      <alignment horizontal="center" vertical="center"/>
    </xf>
    <xf numFmtId="3" fontId="16" fillId="0" borderId="17" xfId="0" applyNumberFormat="1" applyFont="1" applyBorder="1" applyAlignment="1">
      <alignment horizontal="distributed" vertical="center"/>
    </xf>
    <xf numFmtId="3" fontId="16" fillId="0" borderId="60" xfId="0" applyNumberFormat="1" applyFont="1" applyBorder="1" applyAlignment="1">
      <alignment horizontal="center" vertical="center"/>
    </xf>
    <xf numFmtId="0" fontId="8" fillId="0" borderId="16" xfId="0" applyFont="1" applyBorder="1" applyAlignment="1">
      <alignment horizontal="center" vertical="center"/>
    </xf>
    <xf numFmtId="3" fontId="5" fillId="0" borderId="68" xfId="0" applyNumberFormat="1" applyFont="1" applyBorder="1" applyAlignment="1">
      <alignment horizontal="distributed" vertical="center"/>
    </xf>
    <xf numFmtId="3" fontId="5" fillId="0" borderId="20" xfId="0" applyNumberFormat="1" applyFont="1" applyBorder="1" applyAlignment="1">
      <alignment horizontal="distributed" vertical="center"/>
    </xf>
    <xf numFmtId="3" fontId="5" fillId="0" borderId="53" xfId="0" applyNumberFormat="1" applyFont="1" applyBorder="1" applyAlignment="1">
      <alignment horizontal="distributed" vertical="center"/>
    </xf>
    <xf numFmtId="3" fontId="15" fillId="0" borderId="20" xfId="0" applyNumberFormat="1" applyFont="1" applyBorder="1" applyAlignment="1">
      <alignment horizontal="right" vertical="center"/>
    </xf>
    <xf numFmtId="3" fontId="16" fillId="0" borderId="50" xfId="0" applyNumberFormat="1" applyFont="1" applyBorder="1" applyAlignment="1">
      <alignment horizontal="distributed" vertical="center"/>
    </xf>
    <xf numFmtId="3" fontId="16" fillId="0" borderId="17" xfId="0" applyNumberFormat="1" applyFont="1" applyBorder="1" applyAlignment="1">
      <alignment horizontal="center" vertical="center" wrapText="1"/>
    </xf>
    <xf numFmtId="3" fontId="10" fillId="0" borderId="17" xfId="0" applyNumberFormat="1" applyFont="1" applyBorder="1" applyAlignment="1" applyProtection="1">
      <alignment horizontal="center" vertical="center"/>
      <protection locked="0"/>
    </xf>
    <xf numFmtId="3" fontId="6" fillId="0" borderId="17" xfId="0" applyNumberFormat="1" applyFont="1" applyBorder="1" applyAlignment="1" applyProtection="1">
      <alignment horizontal="center" vertical="center" wrapText="1"/>
      <protection locked="0"/>
    </xf>
    <xf numFmtId="3" fontId="6" fillId="0" borderId="16" xfId="0" applyNumberFormat="1" applyFont="1" applyBorder="1" applyAlignment="1">
      <alignment horizontal="center" vertical="center" wrapText="1"/>
    </xf>
    <xf numFmtId="3" fontId="16" fillId="0" borderId="16" xfId="0" applyNumberFormat="1" applyFont="1" applyBorder="1" applyAlignment="1" applyProtection="1">
      <alignment horizontal="center" vertical="center" wrapText="1"/>
      <protection locked="0"/>
    </xf>
    <xf numFmtId="3" fontId="16" fillId="0" borderId="16" xfId="0" applyNumberFormat="1" applyFont="1" applyBorder="1" applyAlignment="1" applyProtection="1">
      <alignment horizontal="center" vertical="center"/>
      <protection locked="0"/>
    </xf>
    <xf numFmtId="0" fontId="5" fillId="0" borderId="27" xfId="0" applyFont="1" applyBorder="1" applyAlignment="1">
      <alignment vertical="center"/>
    </xf>
    <xf numFmtId="3" fontId="9" fillId="0" borderId="16" xfId="0" applyNumberFormat="1" applyFont="1" applyBorder="1" applyAlignment="1">
      <alignment horizontal="distributed" vertical="center"/>
    </xf>
    <xf numFmtId="0" fontId="9" fillId="0" borderId="38" xfId="0" applyFont="1" applyBorder="1" applyAlignment="1">
      <alignment vertical="center"/>
    </xf>
    <xf numFmtId="3" fontId="10" fillId="0" borderId="16" xfId="0" applyNumberFormat="1" applyFont="1" applyBorder="1" applyAlignment="1" applyProtection="1">
      <alignment horizontal="center" vertical="center"/>
      <protection locked="0"/>
    </xf>
    <xf numFmtId="3" fontId="16" fillId="0" borderId="38" xfId="0" applyNumberFormat="1" applyFont="1" applyBorder="1" applyAlignment="1" applyProtection="1">
      <alignment horizontal="center" vertical="center"/>
      <protection locked="0"/>
    </xf>
    <xf numFmtId="3" fontId="16" fillId="0" borderId="17" xfId="0" applyNumberFormat="1" applyFont="1" applyBorder="1" applyAlignment="1" applyProtection="1">
      <alignment horizontal="center" vertical="center"/>
      <protection locked="0"/>
    </xf>
    <xf numFmtId="3" fontId="9" fillId="0" borderId="18" xfId="0" applyNumberFormat="1" applyFont="1" applyBorder="1" applyAlignment="1">
      <alignment horizontal="distributed" vertical="center"/>
    </xf>
    <xf numFmtId="3" fontId="16" fillId="0" borderId="17" xfId="0" applyNumberFormat="1" applyFont="1" applyBorder="1" applyAlignment="1" applyProtection="1">
      <alignment horizontal="center" vertical="center" wrapText="1"/>
      <protection locked="0"/>
    </xf>
    <xf numFmtId="3" fontId="16" fillId="0" borderId="62" xfId="0" applyNumberFormat="1" applyFont="1" applyBorder="1" applyAlignment="1">
      <alignment horizontal="distributed" vertical="center"/>
    </xf>
    <xf numFmtId="0" fontId="69" fillId="0" borderId="42" xfId="0" applyFont="1" applyBorder="1" applyAlignment="1" applyProtection="1">
      <alignment horizontal="center" vertical="center" shrinkToFit="1"/>
      <protection locked="0"/>
    </xf>
    <xf numFmtId="3" fontId="69" fillId="0" borderId="15" xfId="0" applyNumberFormat="1" applyFont="1" applyBorder="1" applyAlignment="1">
      <alignment vertical="center"/>
    </xf>
    <xf numFmtId="3" fontId="69" fillId="0" borderId="12" xfId="0" applyNumberFormat="1" applyFont="1" applyBorder="1" applyAlignment="1">
      <alignment vertical="center"/>
    </xf>
    <xf numFmtId="3" fontId="69" fillId="0" borderId="22" xfId="0" applyNumberFormat="1" applyFont="1" applyBorder="1" applyAlignment="1">
      <alignment vertical="center"/>
    </xf>
    <xf numFmtId="3" fontId="69" fillId="0" borderId="43" xfId="0" applyNumberFormat="1" applyFont="1" applyBorder="1" applyAlignment="1">
      <alignment vertical="center"/>
    </xf>
    <xf numFmtId="3" fontId="69" fillId="0" borderId="14" xfId="0" applyNumberFormat="1" applyFont="1" applyBorder="1" applyAlignment="1">
      <alignment vertical="center"/>
    </xf>
    <xf numFmtId="3" fontId="69" fillId="0" borderId="63" xfId="0" applyNumberFormat="1" applyFont="1" applyBorder="1" applyAlignment="1">
      <alignment vertical="center"/>
    </xf>
    <xf numFmtId="3" fontId="69" fillId="0" borderId="25" xfId="0" applyNumberFormat="1" applyFont="1" applyBorder="1" applyAlignment="1">
      <alignment vertical="center"/>
    </xf>
    <xf numFmtId="3" fontId="69" fillId="0" borderId="27" xfId="0" applyNumberFormat="1" applyFont="1" applyBorder="1" applyAlignment="1">
      <alignment vertical="center"/>
    </xf>
    <xf numFmtId="3" fontId="69" fillId="0" borderId="20" xfId="0" applyNumberFormat="1" applyFont="1" applyBorder="1" applyAlignment="1">
      <alignment vertical="center"/>
    </xf>
    <xf numFmtId="3" fontId="69" fillId="0" borderId="19" xfId="0" applyNumberFormat="1" applyFont="1" applyBorder="1" applyAlignment="1">
      <alignment vertical="center"/>
    </xf>
    <xf numFmtId="3" fontId="69" fillId="0" borderId="29" xfId="0" applyNumberFormat="1" applyFont="1" applyBorder="1" applyAlignment="1">
      <alignment vertical="center"/>
    </xf>
    <xf numFmtId="3" fontId="5" fillId="0" borderId="24" xfId="0" applyNumberFormat="1" applyFont="1" applyBorder="1" applyAlignment="1">
      <alignment vertical="center"/>
    </xf>
    <xf numFmtId="3" fontId="42" fillId="0" borderId="45" xfId="0" applyNumberFormat="1" applyFont="1" applyBorder="1" applyAlignment="1">
      <alignment vertical="center"/>
    </xf>
    <xf numFmtId="3" fontId="42" fillId="0" borderId="19" xfId="0" applyNumberFormat="1" applyFont="1" applyBorder="1" applyAlignment="1">
      <alignment vertical="center"/>
    </xf>
    <xf numFmtId="3" fontId="11" fillId="0" borderId="27" xfId="0" applyNumberFormat="1" applyFont="1" applyBorder="1" applyAlignment="1">
      <alignment vertical="center"/>
    </xf>
    <xf numFmtId="3" fontId="64" fillId="0" borderId="25" xfId="0" applyNumberFormat="1" applyFont="1" applyBorder="1" applyAlignment="1" applyProtection="1">
      <alignment vertical="center"/>
      <protection locked="0"/>
    </xf>
    <xf numFmtId="3" fontId="64" fillId="0" borderId="26" xfId="0" applyNumberFormat="1" applyFont="1" applyBorder="1" applyAlignment="1" applyProtection="1">
      <alignment vertical="center"/>
      <protection locked="0"/>
    </xf>
    <xf numFmtId="3" fontId="64" fillId="0" borderId="64" xfId="0" applyNumberFormat="1" applyFont="1" applyBorder="1" applyAlignment="1" applyProtection="1">
      <alignment vertical="center"/>
      <protection locked="0"/>
    </xf>
    <xf numFmtId="3" fontId="64" fillId="0" borderId="43" xfId="0" applyNumberFormat="1" applyFont="1" applyBorder="1" applyAlignment="1" applyProtection="1">
      <alignment vertical="center"/>
      <protection locked="0"/>
    </xf>
    <xf numFmtId="3" fontId="42" fillId="0" borderId="51" xfId="0" applyNumberFormat="1" applyFont="1" applyBorder="1" applyAlignment="1">
      <alignment vertical="center"/>
    </xf>
    <xf numFmtId="3" fontId="42" fillId="0" borderId="59" xfId="0" applyNumberFormat="1" applyFont="1" applyBorder="1" applyAlignment="1">
      <alignment vertical="center"/>
    </xf>
    <xf numFmtId="3" fontId="64" fillId="0" borderId="16" xfId="0" applyNumberFormat="1" applyFont="1" applyBorder="1" applyAlignment="1" applyProtection="1">
      <alignment vertical="center"/>
      <protection locked="0"/>
    </xf>
    <xf numFmtId="3" fontId="42" fillId="0" borderId="48" xfId="0" applyNumberFormat="1" applyFont="1" applyBorder="1" applyAlignment="1">
      <alignment vertical="center"/>
    </xf>
    <xf numFmtId="3" fontId="42" fillId="0" borderId="0" xfId="0" applyNumberFormat="1" applyFont="1" applyAlignment="1">
      <alignment vertical="center"/>
    </xf>
    <xf numFmtId="3" fontId="64" fillId="0" borderId="29" xfId="0" applyNumberFormat="1" applyFont="1" applyBorder="1" applyAlignment="1" applyProtection="1">
      <alignment vertical="center"/>
      <protection locked="0"/>
    </xf>
    <xf numFmtId="3" fontId="64" fillId="0" borderId="17" xfId="0" applyNumberFormat="1" applyFont="1" applyBorder="1" applyAlignment="1" applyProtection="1">
      <alignment vertical="center"/>
      <protection locked="0"/>
    </xf>
    <xf numFmtId="3" fontId="42" fillId="0" borderId="15" xfId="0" applyNumberFormat="1" applyFont="1" applyBorder="1" applyAlignment="1" applyProtection="1">
      <alignment vertical="center"/>
      <protection locked="0"/>
    </xf>
    <xf numFmtId="3" fontId="64" fillId="0" borderId="34" xfId="0" applyNumberFormat="1" applyFont="1" applyBorder="1" applyAlignment="1" applyProtection="1">
      <alignment vertical="center"/>
      <protection locked="0"/>
    </xf>
    <xf numFmtId="180" fontId="11" fillId="0" borderId="68" xfId="0" applyNumberFormat="1" applyFont="1" applyBorder="1" applyAlignment="1">
      <alignment horizontal="right" vertical="center"/>
    </xf>
    <xf numFmtId="180" fontId="64" fillId="0" borderId="20" xfId="0" applyNumberFormat="1" applyFont="1" applyBorder="1" applyAlignment="1">
      <alignment horizontal="right" vertical="center"/>
    </xf>
    <xf numFmtId="3" fontId="76" fillId="0" borderId="15" xfId="0" applyNumberFormat="1" applyFont="1" applyBorder="1" applyAlignment="1" applyProtection="1">
      <alignment vertical="center"/>
      <protection locked="0"/>
    </xf>
    <xf numFmtId="180" fontId="64" fillId="0" borderId="68" xfId="0" applyNumberFormat="1" applyFont="1" applyBorder="1" applyAlignment="1">
      <alignment vertical="center"/>
    </xf>
    <xf numFmtId="3" fontId="76" fillId="0" borderId="31" xfId="0" applyNumberFormat="1" applyFont="1" applyBorder="1" applyAlignment="1" applyProtection="1">
      <alignment vertical="center"/>
      <protection locked="0"/>
    </xf>
    <xf numFmtId="3" fontId="76" fillId="0" borderId="18" xfId="0" applyNumberFormat="1" applyFont="1" applyBorder="1" applyAlignment="1" applyProtection="1">
      <alignment vertical="center"/>
      <protection locked="0"/>
    </xf>
    <xf numFmtId="180" fontId="64" fillId="0" borderId="20" xfId="0" applyNumberFormat="1" applyFont="1" applyBorder="1" applyAlignment="1">
      <alignment vertical="center"/>
    </xf>
    <xf numFmtId="3" fontId="42" fillId="0" borderId="28" xfId="0" applyNumberFormat="1" applyFont="1" applyBorder="1" applyAlignment="1">
      <alignment vertical="center"/>
    </xf>
    <xf numFmtId="180" fontId="64" fillId="0" borderId="54" xfId="0" applyNumberFormat="1" applyFont="1" applyBorder="1" applyAlignment="1">
      <alignment vertical="center"/>
    </xf>
    <xf numFmtId="3" fontId="64" fillId="0" borderId="39" xfId="0" applyNumberFormat="1" applyFont="1" applyBorder="1" applyAlignment="1" applyProtection="1">
      <alignment vertical="center"/>
      <protection locked="0"/>
    </xf>
    <xf numFmtId="0" fontId="64" fillId="0" borderId="18" xfId="0" applyFont="1" applyBorder="1" applyAlignment="1" applyProtection="1">
      <alignment horizontal="right" vertical="center"/>
      <protection locked="0"/>
    </xf>
    <xf numFmtId="180" fontId="64" fillId="0" borderId="19" xfId="0" applyNumberFormat="1" applyFont="1" applyBorder="1" applyAlignment="1">
      <alignment vertical="center"/>
    </xf>
    <xf numFmtId="3" fontId="64" fillId="0" borderId="71" xfId="0" applyNumberFormat="1" applyFont="1" applyBorder="1" applyAlignment="1" applyProtection="1">
      <alignment vertical="center"/>
      <protection locked="0"/>
    </xf>
    <xf numFmtId="180" fontId="64" fillId="0" borderId="72" xfId="0" applyNumberFormat="1" applyFont="1" applyBorder="1" applyAlignment="1">
      <alignment vertical="center"/>
    </xf>
    <xf numFmtId="180" fontId="64" fillId="0" borderId="59" xfId="0" applyNumberFormat="1" applyFont="1" applyBorder="1" applyAlignment="1">
      <alignment vertical="center"/>
    </xf>
    <xf numFmtId="3" fontId="42" fillId="0" borderId="58" xfId="0" applyNumberFormat="1" applyFont="1" applyBorder="1" applyAlignment="1">
      <alignment vertical="center"/>
    </xf>
    <xf numFmtId="3" fontId="77" fillId="0" borderId="15" xfId="0" applyNumberFormat="1" applyFont="1" applyBorder="1" applyAlignment="1" applyProtection="1">
      <alignment vertical="center"/>
      <protection locked="0"/>
    </xf>
    <xf numFmtId="3" fontId="78" fillId="0" borderId="16" xfId="0" applyNumberFormat="1" applyFont="1" applyBorder="1" applyAlignment="1" applyProtection="1">
      <alignment vertical="center"/>
      <protection locked="0"/>
    </xf>
    <xf numFmtId="3" fontId="77" fillId="0" borderId="25" xfId="0" applyNumberFormat="1" applyFont="1" applyBorder="1" applyAlignment="1" applyProtection="1">
      <alignment vertical="center"/>
      <protection locked="0"/>
    </xf>
    <xf numFmtId="3" fontId="77" fillId="0" borderId="26" xfId="0" applyNumberFormat="1" applyFont="1" applyBorder="1" applyAlignment="1" applyProtection="1">
      <alignment horizontal="right" vertical="center"/>
      <protection locked="0"/>
    </xf>
    <xf numFmtId="3" fontId="77" fillId="0" borderId="26" xfId="0" applyNumberFormat="1" applyFont="1" applyBorder="1" applyAlignment="1" applyProtection="1">
      <alignment vertical="center"/>
      <protection locked="0"/>
    </xf>
    <xf numFmtId="3" fontId="78" fillId="0" borderId="45" xfId="0" applyNumberFormat="1" applyFont="1" applyBorder="1" applyAlignment="1">
      <alignment vertical="center"/>
    </xf>
    <xf numFmtId="3" fontId="78" fillId="0" borderId="19" xfId="0" applyNumberFormat="1" applyFont="1" applyBorder="1" applyAlignment="1">
      <alignment vertical="center"/>
    </xf>
    <xf numFmtId="3" fontId="11" fillId="0" borderId="15" xfId="0" applyNumberFormat="1" applyFont="1" applyBorder="1" applyAlignment="1" applyProtection="1">
      <alignment vertical="center"/>
      <protection locked="0"/>
    </xf>
    <xf numFmtId="3" fontId="11" fillId="0" borderId="25" xfId="0" applyNumberFormat="1" applyFont="1" applyBorder="1" applyAlignment="1" applyProtection="1">
      <alignment vertical="center"/>
      <protection locked="0"/>
    </xf>
    <xf numFmtId="3" fontId="11" fillId="0" borderId="26" xfId="0" applyNumberFormat="1" applyFont="1" applyBorder="1" applyAlignment="1" applyProtection="1">
      <alignment vertical="center"/>
      <protection locked="0"/>
    </xf>
    <xf numFmtId="3" fontId="78" fillId="0" borderId="15" xfId="0" applyNumberFormat="1" applyFont="1" applyBorder="1" applyAlignment="1" applyProtection="1">
      <alignment vertical="center"/>
      <protection locked="0"/>
    </xf>
    <xf numFmtId="3" fontId="11" fillId="0" borderId="28" xfId="0" applyNumberFormat="1" applyFont="1" applyBorder="1" applyAlignment="1" applyProtection="1">
      <alignment vertical="center"/>
      <protection locked="0"/>
    </xf>
    <xf numFmtId="3" fontId="11" fillId="0" borderId="43" xfId="0" applyNumberFormat="1" applyFont="1" applyBorder="1" applyAlignment="1" applyProtection="1">
      <alignment vertical="center"/>
      <protection locked="0"/>
    </xf>
    <xf numFmtId="3" fontId="78" fillId="0" borderId="43" xfId="0" applyNumberFormat="1" applyFont="1" applyBorder="1" applyAlignment="1" applyProtection="1">
      <alignment vertical="center"/>
      <protection locked="0"/>
    </xf>
    <xf numFmtId="3" fontId="11" fillId="0" borderId="64" xfId="0" applyNumberFormat="1" applyFont="1" applyBorder="1" applyAlignment="1" applyProtection="1">
      <alignment vertical="center"/>
      <protection locked="0"/>
    </xf>
    <xf numFmtId="3" fontId="11" fillId="0" borderId="34" xfId="0" applyNumberFormat="1" applyFont="1" applyBorder="1" applyAlignment="1" applyProtection="1">
      <alignment vertical="center"/>
      <protection locked="0"/>
    </xf>
    <xf numFmtId="3" fontId="11" fillId="0" borderId="34" xfId="0" quotePrefix="1" applyNumberFormat="1" applyFont="1" applyBorder="1" applyAlignment="1" applyProtection="1">
      <alignment vertical="center"/>
      <protection locked="0"/>
    </xf>
    <xf numFmtId="3" fontId="42" fillId="0" borderId="43" xfId="0" applyNumberFormat="1" applyFont="1" applyBorder="1" applyAlignment="1" applyProtection="1">
      <alignment vertical="center"/>
      <protection locked="0"/>
    </xf>
    <xf numFmtId="3" fontId="11" fillId="0" borderId="16" xfId="0" applyNumberFormat="1" applyFont="1" applyBorder="1" applyAlignment="1" applyProtection="1">
      <alignment vertical="center"/>
      <protection locked="0"/>
    </xf>
    <xf numFmtId="3" fontId="11" fillId="0" borderId="51" xfId="0" applyNumberFormat="1" applyFont="1" applyBorder="1" applyAlignment="1">
      <alignment vertical="center"/>
    </xf>
    <xf numFmtId="3" fontId="11" fillId="0" borderId="19" xfId="0" applyNumberFormat="1" applyFont="1" applyBorder="1" applyAlignment="1">
      <alignment horizontal="right" vertical="center"/>
    </xf>
    <xf numFmtId="0" fontId="9" fillId="0" borderId="35" xfId="0" applyFont="1" applyBorder="1" applyAlignment="1">
      <alignment horizontal="distributed" vertical="center" wrapText="1"/>
    </xf>
    <xf numFmtId="3" fontId="16" fillId="0" borderId="48" xfId="0" applyNumberFormat="1" applyFont="1" applyBorder="1" applyAlignment="1">
      <alignment horizontal="distributed" vertical="center"/>
    </xf>
    <xf numFmtId="3" fontId="5" fillId="0" borderId="45" xfId="0" applyNumberFormat="1" applyFont="1" applyBorder="1" applyAlignment="1">
      <alignment horizontal="distributed" vertical="center"/>
    </xf>
    <xf numFmtId="3" fontId="11" fillId="0" borderId="20" xfId="0" applyNumberFormat="1" applyFont="1" applyBorder="1" applyAlignment="1">
      <alignment horizontal="right" vertical="center"/>
    </xf>
    <xf numFmtId="3" fontId="10" fillId="0" borderId="16" xfId="0" applyNumberFormat="1" applyFont="1" applyBorder="1" applyAlignment="1">
      <alignment horizontal="center" vertical="center" wrapText="1"/>
    </xf>
    <xf numFmtId="3" fontId="6" fillId="0" borderId="17" xfId="0" applyNumberFormat="1" applyFont="1" applyBorder="1" applyAlignment="1" applyProtection="1">
      <alignment horizontal="center" vertical="center" textRotation="180" wrapText="1"/>
      <protection locked="0"/>
    </xf>
    <xf numFmtId="0" fontId="5" fillId="0" borderId="0" xfId="0" applyFont="1" applyAlignment="1">
      <alignment horizontal="center" vertical="center"/>
    </xf>
    <xf numFmtId="0" fontId="16" fillId="0" borderId="49" xfId="0" applyFont="1" applyBorder="1" applyAlignment="1">
      <alignment horizontal="distributed" vertical="center" wrapText="1"/>
    </xf>
    <xf numFmtId="0" fontId="5" fillId="0" borderId="26" xfId="0" applyFont="1" applyBorder="1" applyAlignment="1">
      <alignment horizontal="center" vertical="center" wrapText="1"/>
    </xf>
    <xf numFmtId="0" fontId="5" fillId="0" borderId="61" xfId="0" applyFont="1" applyBorder="1" applyAlignment="1">
      <alignment horizontal="right" vertical="center"/>
    </xf>
    <xf numFmtId="0" fontId="5" fillId="0" borderId="53" xfId="0" applyFont="1" applyBorder="1" applyAlignment="1">
      <alignment horizontal="center" vertical="center"/>
    </xf>
    <xf numFmtId="0" fontId="5" fillId="0" borderId="26" xfId="0" applyFont="1" applyBorder="1" applyAlignment="1">
      <alignment vertical="center"/>
    </xf>
    <xf numFmtId="0" fontId="5" fillId="0" borderId="26" xfId="0" applyFont="1" applyBorder="1" applyAlignment="1">
      <alignment horizontal="right" vertical="center" wrapText="1"/>
    </xf>
    <xf numFmtId="0" fontId="5" fillId="0" borderId="26" xfId="0" quotePrefix="1" applyFont="1" applyBorder="1" applyAlignment="1">
      <alignment horizontal="right" vertical="center"/>
    </xf>
    <xf numFmtId="0" fontId="5" fillId="0" borderId="53" xfId="0" quotePrefix="1" applyFont="1" applyBorder="1" applyAlignment="1">
      <alignment horizontal="right" vertical="center"/>
    </xf>
    <xf numFmtId="0" fontId="5" fillId="0" borderId="26" xfId="0" applyFont="1" applyBorder="1" applyAlignment="1">
      <alignment horizontal="right" vertical="center"/>
    </xf>
    <xf numFmtId="0" fontId="5" fillId="0" borderId="0" xfId="0" quotePrefix="1" applyFont="1" applyAlignment="1">
      <alignment horizontal="center" vertical="center"/>
    </xf>
    <xf numFmtId="0" fontId="5" fillId="0" borderId="0" xfId="0" quotePrefix="1" applyFont="1" applyAlignment="1">
      <alignment vertical="center"/>
    </xf>
    <xf numFmtId="0" fontId="16" fillId="0" borderId="26" xfId="0" applyFont="1" applyBorder="1" applyAlignment="1">
      <alignment horizontal="center" vertical="center" wrapText="1"/>
    </xf>
    <xf numFmtId="0" fontId="16" fillId="0" borderId="53" xfId="0" quotePrefix="1" applyFont="1" applyBorder="1" applyAlignment="1">
      <alignment vertical="center"/>
    </xf>
    <xf numFmtId="0" fontId="5" fillId="0" borderId="62" xfId="0" applyFont="1" applyBorder="1" applyAlignment="1">
      <alignment vertical="center" wrapText="1"/>
    </xf>
    <xf numFmtId="181" fontId="5" fillId="0" borderId="62" xfId="0" quotePrefix="1" applyNumberFormat="1" applyFont="1" applyBorder="1" applyAlignment="1">
      <alignment vertical="center"/>
    </xf>
    <xf numFmtId="181" fontId="5" fillId="0" borderId="26" xfId="0" quotePrefix="1" applyNumberFormat="1" applyFont="1" applyBorder="1" applyAlignment="1">
      <alignment horizontal="center" vertical="center"/>
    </xf>
    <xf numFmtId="0" fontId="5" fillId="0" borderId="26" xfId="0" quotePrefix="1" applyFont="1" applyBorder="1" applyAlignment="1">
      <alignment horizontal="center" vertical="center"/>
    </xf>
    <xf numFmtId="0" fontId="16" fillId="0" borderId="62" xfId="0" applyFont="1" applyBorder="1" applyAlignment="1">
      <alignment vertical="center"/>
    </xf>
    <xf numFmtId="0" fontId="5" fillId="0" borderId="62" xfId="0" quotePrefix="1" applyFont="1" applyBorder="1" applyAlignment="1">
      <alignment vertical="center"/>
    </xf>
    <xf numFmtId="0" fontId="5" fillId="0" borderId="0" xfId="0" applyFont="1" applyAlignment="1">
      <alignment vertical="top" wrapText="1"/>
    </xf>
    <xf numFmtId="0" fontId="5" fillId="0" borderId="0" xfId="0" applyFont="1" applyAlignment="1">
      <alignment horizontal="center" vertical="top" wrapText="1"/>
    </xf>
    <xf numFmtId="0" fontId="5" fillId="0" borderId="0" xfId="0" applyFont="1" applyAlignment="1">
      <alignment vertical="center" wrapText="1"/>
    </xf>
    <xf numFmtId="0" fontId="16" fillId="0" borderId="0" xfId="0" applyFont="1" applyAlignment="1">
      <alignment vertical="center"/>
    </xf>
    <xf numFmtId="0" fontId="80" fillId="0" borderId="0" xfId="0" applyFont="1" applyAlignment="1">
      <alignment vertical="center" wrapText="1"/>
    </xf>
    <xf numFmtId="0" fontId="80" fillId="0" borderId="0" xfId="0" applyFont="1" applyAlignment="1">
      <alignment vertical="center"/>
    </xf>
    <xf numFmtId="0" fontId="5" fillId="0" borderId="18" xfId="0" applyFont="1" applyBorder="1" applyAlignment="1">
      <alignment horizontal="distributed" vertical="center"/>
    </xf>
    <xf numFmtId="0" fontId="5" fillId="0" borderId="60" xfId="0" applyFont="1" applyBorder="1" applyAlignment="1">
      <alignment horizontal="distributed" vertical="center"/>
    </xf>
    <xf numFmtId="0" fontId="8" fillId="0" borderId="18" xfId="0" applyFont="1" applyBorder="1" applyAlignment="1">
      <alignment vertical="center"/>
    </xf>
    <xf numFmtId="0" fontId="81" fillId="0" borderId="0" xfId="0" applyFont="1" applyAlignment="1">
      <alignment vertical="center"/>
    </xf>
    <xf numFmtId="0" fontId="82" fillId="0" borderId="0" xfId="0" applyFont="1" applyAlignment="1">
      <alignment vertical="center"/>
    </xf>
    <xf numFmtId="0" fontId="5" fillId="0" borderId="60" xfId="0" applyFont="1" applyBorder="1" applyAlignment="1">
      <alignment vertical="center"/>
    </xf>
    <xf numFmtId="0" fontId="84" fillId="0" borderId="0" xfId="0" applyFont="1" applyAlignment="1">
      <alignment vertical="center" wrapText="1"/>
    </xf>
    <xf numFmtId="0" fontId="5" fillId="0" borderId="62" xfId="0" applyFont="1" applyBorder="1" applyAlignment="1">
      <alignment vertical="center"/>
    </xf>
    <xf numFmtId="3" fontId="5" fillId="0" borderId="0" xfId="0" applyNumberFormat="1" applyFont="1" applyAlignment="1">
      <alignment horizontal="distributed" vertical="center" wrapText="1"/>
    </xf>
    <xf numFmtId="3" fontId="64" fillId="0" borderId="0" xfId="0" applyNumberFormat="1" applyFont="1" applyAlignment="1" applyProtection="1">
      <alignment vertical="center"/>
      <protection locked="0"/>
    </xf>
    <xf numFmtId="3" fontId="14" fillId="0" borderId="0" xfId="0" applyNumberFormat="1" applyFont="1" applyAlignment="1" applyProtection="1">
      <alignment vertical="center"/>
      <protection locked="0"/>
    </xf>
    <xf numFmtId="0" fontId="9" fillId="0" borderId="0" xfId="0" applyFont="1" applyAlignment="1">
      <alignment vertical="center" wrapText="1"/>
    </xf>
    <xf numFmtId="3" fontId="16" fillId="0" borderId="0" xfId="0" applyNumberFormat="1" applyFont="1" applyAlignment="1">
      <alignment horizontal="distributed" vertical="center"/>
    </xf>
    <xf numFmtId="3" fontId="15" fillId="0" borderId="0" xfId="0" applyNumberFormat="1" applyFont="1" applyAlignment="1">
      <alignment horizontal="right" vertical="center"/>
    </xf>
    <xf numFmtId="3" fontId="8" fillId="0" borderId="17" xfId="0" applyNumberFormat="1" applyFont="1" applyBorder="1" applyAlignment="1">
      <alignment horizontal="center" vertical="center"/>
    </xf>
    <xf numFmtId="3" fontId="5" fillId="0" borderId="93" xfId="0" applyNumberFormat="1" applyFont="1" applyBorder="1" applyAlignment="1">
      <alignment horizontal="distributed" vertical="center"/>
    </xf>
    <xf numFmtId="0" fontId="0" fillId="0" borderId="0" xfId="0" applyAlignment="1">
      <alignment horizontal="left" vertical="top" wrapText="1"/>
    </xf>
    <xf numFmtId="0" fontId="39" fillId="0" borderId="0" xfId="0" applyFont="1" applyAlignment="1">
      <alignment horizontal="left" vertical="top" wrapText="1"/>
    </xf>
    <xf numFmtId="0" fontId="39" fillId="0" borderId="0" xfId="0" applyFont="1" applyAlignment="1">
      <alignment horizontal="left" vertical="top"/>
    </xf>
    <xf numFmtId="0" fontId="0" fillId="24" borderId="0" xfId="0" applyFill="1" applyAlignment="1">
      <alignment horizontal="left" vertical="center" wrapText="1"/>
    </xf>
    <xf numFmtId="0" fontId="57" fillId="0" borderId="0" xfId="0" applyFont="1" applyAlignment="1">
      <alignment horizontal="left" vertical="center"/>
    </xf>
    <xf numFmtId="0" fontId="5" fillId="0" borderId="0" xfId="0" applyFont="1" applyAlignment="1">
      <alignment horizontal="right" vertical="center" wrapText="1"/>
    </xf>
    <xf numFmtId="0" fontId="5" fillId="0" borderId="0" xfId="0" applyFont="1" applyAlignment="1">
      <alignment horizontal="left" vertical="center" wrapText="1"/>
    </xf>
    <xf numFmtId="0" fontId="5" fillId="0" borderId="17" xfId="0" applyFont="1" applyBorder="1" applyAlignment="1">
      <alignment horizontal="center" vertical="center"/>
    </xf>
    <xf numFmtId="0" fontId="5" fillId="0" borderId="60" xfId="0" applyFont="1" applyBorder="1" applyAlignment="1">
      <alignment horizontal="center" vertical="center"/>
    </xf>
    <xf numFmtId="0" fontId="5" fillId="0" borderId="18" xfId="0" applyFont="1" applyBorder="1" applyAlignment="1">
      <alignment horizontal="center" vertical="center"/>
    </xf>
    <xf numFmtId="0" fontId="9" fillId="0" borderId="62" xfId="0" applyFont="1" applyBorder="1" applyAlignment="1">
      <alignment horizontal="left" vertical="center" wrapText="1"/>
    </xf>
    <xf numFmtId="0" fontId="9" fillId="0" borderId="0" xfId="0" applyFont="1" applyAlignment="1">
      <alignment horizontal="left" vertical="center" wrapText="1"/>
    </xf>
    <xf numFmtId="0" fontId="79" fillId="0" borderId="0" xfId="0" applyFont="1" applyAlignment="1">
      <alignment horizontal="center" vertical="center"/>
    </xf>
    <xf numFmtId="0" fontId="5" fillId="0" borderId="61" xfId="0" applyFont="1" applyBorder="1" applyAlignment="1">
      <alignment horizontal="left" vertical="center"/>
    </xf>
    <xf numFmtId="0" fontId="5" fillId="0" borderId="0" xfId="0" applyFont="1" applyAlignment="1">
      <alignment horizontal="left" vertical="top" wrapText="1"/>
    </xf>
    <xf numFmtId="0" fontId="18" fillId="0" borderId="17" xfId="0" applyFont="1" applyBorder="1" applyAlignment="1">
      <alignment horizontal="center" vertical="center"/>
    </xf>
    <xf numFmtId="0" fontId="18" fillId="0" borderId="60" xfId="0" applyFont="1" applyBorder="1" applyAlignment="1">
      <alignment horizontal="center" vertical="center"/>
    </xf>
    <xf numFmtId="0" fontId="18" fillId="0" borderId="18" xfId="0" applyFont="1" applyBorder="1" applyAlignment="1">
      <alignment horizontal="center" vertical="center"/>
    </xf>
    <xf numFmtId="0" fontId="83" fillId="0" borderId="48" xfId="0" applyFont="1" applyBorder="1" applyAlignment="1">
      <alignment horizontal="center" vertical="center" wrapText="1"/>
    </xf>
    <xf numFmtId="0" fontId="83" fillId="0" borderId="28" xfId="0" applyFont="1" applyBorder="1" applyAlignment="1">
      <alignment horizontal="center" vertical="center" wrapText="1"/>
    </xf>
    <xf numFmtId="0" fontId="5" fillId="0" borderId="45" xfId="0" applyFont="1" applyBorder="1" applyAlignment="1">
      <alignment horizontal="center" vertical="center"/>
    </xf>
    <xf numFmtId="0" fontId="5" fillId="0" borderId="62" xfId="0" applyFont="1" applyBorder="1" applyAlignment="1">
      <alignment horizontal="center" vertical="center"/>
    </xf>
    <xf numFmtId="0" fontId="5" fillId="0" borderId="47" xfId="0" applyFont="1" applyBorder="1" applyAlignment="1">
      <alignment horizontal="center" vertical="center"/>
    </xf>
    <xf numFmtId="0" fontId="84" fillId="0" borderId="48" xfId="0" applyFont="1" applyBorder="1" applyAlignment="1">
      <alignment horizontal="center" vertical="center" wrapText="1"/>
    </xf>
    <xf numFmtId="0" fontId="84" fillId="0" borderId="28" xfId="0" applyFont="1" applyBorder="1" applyAlignment="1">
      <alignment horizontal="center" vertical="center" wrapText="1"/>
    </xf>
    <xf numFmtId="0" fontId="84" fillId="0" borderId="15" xfId="0" applyFont="1" applyBorder="1" applyAlignment="1">
      <alignment horizontal="center" vertical="center" wrapText="1"/>
    </xf>
    <xf numFmtId="0" fontId="47" fillId="0" borderId="0" xfId="0" applyFont="1" applyAlignment="1">
      <alignment horizontal="left" vertical="top" wrapText="1"/>
    </xf>
    <xf numFmtId="0" fontId="46" fillId="0" borderId="45" xfId="0" applyFont="1" applyBorder="1" applyAlignment="1" applyProtection="1">
      <alignment horizontal="left" vertical="center"/>
      <protection locked="0"/>
    </xf>
    <xf numFmtId="0" fontId="46" fillId="0" borderId="62" xfId="0" applyFont="1" applyBorder="1" applyAlignment="1" applyProtection="1">
      <alignment horizontal="left" vertical="center"/>
      <protection locked="0"/>
    </xf>
    <xf numFmtId="0" fontId="46" fillId="0" borderId="47" xfId="0" applyFont="1" applyBorder="1" applyAlignment="1" applyProtection="1">
      <alignment horizontal="left" vertical="center"/>
      <protection locked="0"/>
    </xf>
    <xf numFmtId="0" fontId="46" fillId="0" borderId="16" xfId="0" applyFont="1" applyBorder="1" applyAlignment="1" applyProtection="1">
      <alignment horizontal="left" vertical="center"/>
      <protection locked="0"/>
    </xf>
    <xf numFmtId="0" fontId="46" fillId="0" borderId="61" xfId="0" applyFont="1" applyBorder="1" applyAlignment="1" applyProtection="1">
      <alignment horizontal="left" vertical="center"/>
      <protection locked="0"/>
    </xf>
    <xf numFmtId="0" fontId="46" fillId="0" borderId="31" xfId="0" applyFont="1" applyBorder="1" applyAlignment="1" applyProtection="1">
      <alignment horizontal="left" vertical="center"/>
      <protection locked="0"/>
    </xf>
    <xf numFmtId="0" fontId="49" fillId="0" borderId="48" xfId="0" applyFont="1" applyBorder="1" applyAlignment="1">
      <alignment horizontal="center" vertical="center"/>
    </xf>
    <xf numFmtId="0" fontId="49" fillId="0" borderId="15" xfId="0" applyFont="1" applyBorder="1" applyAlignment="1">
      <alignment horizontal="center" vertical="center"/>
    </xf>
    <xf numFmtId="0" fontId="46" fillId="0" borderId="26" xfId="0" applyFont="1" applyBorder="1" applyAlignment="1" applyProtection="1">
      <alignment horizontal="center" vertical="center"/>
      <protection locked="0"/>
    </xf>
    <xf numFmtId="0" fontId="46" fillId="0" borderId="34" xfId="0" applyFont="1" applyBorder="1" applyAlignment="1" applyProtection="1">
      <alignment horizontal="center" vertical="center"/>
      <protection locked="0"/>
    </xf>
    <xf numFmtId="0" fontId="45" fillId="0" borderId="49" xfId="0" applyFont="1" applyBorder="1" applyAlignment="1">
      <alignment horizontal="distributed" vertical="center" indent="1"/>
    </xf>
    <xf numFmtId="0" fontId="45" fillId="0" borderId="74" xfId="0" applyFont="1" applyBorder="1" applyAlignment="1">
      <alignment horizontal="distributed" vertical="center" indent="1"/>
    </xf>
    <xf numFmtId="183" fontId="44" fillId="0" borderId="30" xfId="0" applyNumberFormat="1" applyFont="1" applyBorder="1" applyAlignment="1" applyProtection="1">
      <alignment horizontal="center" vertical="center"/>
      <protection locked="0"/>
    </xf>
    <xf numFmtId="183" fontId="44" fillId="0" borderId="10" xfId="0" applyNumberFormat="1" applyFont="1" applyBorder="1" applyAlignment="1" applyProtection="1">
      <alignment horizontal="center" vertical="center"/>
      <protection locked="0"/>
    </xf>
    <xf numFmtId="183" fontId="44" fillId="0" borderId="53" xfId="0" applyNumberFormat="1" applyFont="1" applyBorder="1" applyAlignment="1" applyProtection="1">
      <alignment horizontal="center" vertical="center"/>
      <protection locked="0"/>
    </xf>
    <xf numFmtId="183" fontId="44" fillId="0" borderId="0" xfId="0" applyNumberFormat="1" applyFont="1" applyAlignment="1" applyProtection="1">
      <alignment horizontal="center" vertical="center"/>
      <protection locked="0"/>
    </xf>
    <xf numFmtId="0" fontId="45" fillId="0" borderId="74" xfId="0" applyFont="1" applyBorder="1" applyAlignment="1">
      <alignment horizontal="distributed" vertical="center" wrapText="1" indent="1"/>
    </xf>
    <xf numFmtId="0" fontId="0" fillId="0" borderId="74" xfId="0" applyBorder="1" applyAlignment="1">
      <alignment horizontal="distributed" vertical="center" wrapText="1" indent="1" shrinkToFit="1"/>
    </xf>
    <xf numFmtId="0" fontId="0" fillId="0" borderId="74" xfId="0" applyBorder="1" applyAlignment="1">
      <alignment horizontal="distributed" vertical="center" indent="1" shrinkToFit="1"/>
    </xf>
    <xf numFmtId="0" fontId="0" fillId="0" borderId="0" xfId="0" applyAlignment="1">
      <alignment horizontal="center" vertical="center"/>
    </xf>
    <xf numFmtId="0" fontId="1" fillId="0" borderId="0" xfId="0" applyFont="1" applyAlignment="1">
      <alignment horizontal="center" vertical="center"/>
    </xf>
    <xf numFmtId="0" fontId="45" fillId="0" borderId="0" xfId="0" applyFont="1" applyAlignment="1">
      <alignment horizontal="left" shrinkToFit="1"/>
    </xf>
    <xf numFmtId="56" fontId="0" fillId="0" borderId="48" xfId="0" applyNumberFormat="1" applyBorder="1" applyAlignment="1" applyProtection="1">
      <alignment horizontal="center" vertical="center" wrapText="1"/>
      <protection locked="0"/>
    </xf>
    <xf numFmtId="0" fontId="0" fillId="0" borderId="48"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182" fontId="46" fillId="0" borderId="48" xfId="0" applyNumberFormat="1" applyFont="1" applyBorder="1" applyAlignment="1" applyProtection="1">
      <alignment horizontal="center" vertical="center"/>
      <protection locked="0"/>
    </xf>
    <xf numFmtId="182" fontId="46" fillId="0" borderId="15" xfId="0" applyNumberFormat="1" applyFont="1" applyBorder="1" applyAlignment="1" applyProtection="1">
      <alignment horizontal="center" vertical="center"/>
      <protection locked="0"/>
    </xf>
    <xf numFmtId="0" fontId="0" fillId="0" borderId="48" xfId="0" applyBorder="1" applyAlignment="1">
      <alignment horizontal="center" vertical="center"/>
    </xf>
    <xf numFmtId="0" fontId="0" fillId="0" borderId="15" xfId="0" applyBorder="1" applyAlignment="1">
      <alignment horizontal="center" vertical="center"/>
    </xf>
    <xf numFmtId="182" fontId="0" fillId="0" borderId="48" xfId="0" applyNumberFormat="1" applyBorder="1" applyAlignment="1" applyProtection="1">
      <alignment horizontal="center" vertical="center"/>
      <protection locked="0"/>
    </xf>
    <xf numFmtId="182" fontId="0" fillId="0" borderId="15" xfId="0" applyNumberFormat="1" applyBorder="1" applyAlignment="1" applyProtection="1">
      <alignment horizontal="center" vertical="center"/>
      <protection locked="0"/>
    </xf>
    <xf numFmtId="182" fontId="46" fillId="0" borderId="51" xfId="0" applyNumberFormat="1" applyFont="1" applyBorder="1" applyAlignment="1" applyProtection="1">
      <alignment horizontal="center" vertical="center"/>
      <protection locked="0"/>
    </xf>
    <xf numFmtId="182" fontId="46" fillId="0" borderId="43" xfId="0" applyNumberFormat="1" applyFont="1" applyBorder="1" applyAlignment="1" applyProtection="1">
      <alignment horizontal="center" vertical="center"/>
      <protection locked="0"/>
    </xf>
    <xf numFmtId="49" fontId="46" fillId="0" borderId="26" xfId="0" applyNumberFormat="1" applyFont="1" applyBorder="1" applyAlignment="1" applyProtection="1">
      <alignment horizontal="center" vertical="center"/>
      <protection locked="0"/>
    </xf>
    <xf numFmtId="49" fontId="46" fillId="0" borderId="34" xfId="0" applyNumberFormat="1" applyFont="1" applyBorder="1" applyAlignment="1" applyProtection="1">
      <alignment horizontal="center" vertical="center"/>
      <protection locked="0"/>
    </xf>
    <xf numFmtId="184" fontId="1" fillId="0" borderId="0" xfId="0" applyNumberFormat="1" applyFont="1" applyAlignment="1" applyProtection="1">
      <alignment horizontal="center" vertical="center"/>
      <protection locked="0"/>
    </xf>
    <xf numFmtId="0" fontId="46" fillId="0" borderId="78" xfId="0" applyFont="1" applyBorder="1" applyAlignment="1" applyProtection="1">
      <alignment horizontal="left" vertical="center"/>
      <protection locked="0"/>
    </xf>
    <xf numFmtId="0" fontId="46" fillId="0" borderId="53" xfId="0" applyFont="1" applyBorder="1" applyAlignment="1" applyProtection="1">
      <alignment horizontal="left" vertical="center"/>
      <protection locked="0"/>
    </xf>
    <xf numFmtId="0" fontId="46" fillId="0" borderId="0" xfId="0" applyFont="1" applyAlignment="1" applyProtection="1">
      <alignment horizontal="left" vertical="center"/>
      <protection locked="0"/>
    </xf>
    <xf numFmtId="0" fontId="46" fillId="0" borderId="69" xfId="0" applyFont="1" applyBorder="1" applyAlignment="1" applyProtection="1">
      <alignment horizontal="left" vertical="center"/>
      <protection locked="0"/>
    </xf>
    <xf numFmtId="0" fontId="46" fillId="0" borderId="70" xfId="0" applyFont="1" applyBorder="1" applyAlignment="1" applyProtection="1">
      <alignment horizontal="left" vertical="center"/>
      <protection locked="0"/>
    </xf>
    <xf numFmtId="0" fontId="45" fillId="0" borderId="26" xfId="0" applyFont="1" applyBorder="1" applyAlignment="1">
      <alignment horizontal="center" vertical="center"/>
    </xf>
    <xf numFmtId="0" fontId="0" fillId="0" borderId="26"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53" fillId="0" borderId="0" xfId="0" applyFont="1" applyAlignment="1">
      <alignment horizontal="left"/>
    </xf>
    <xf numFmtId="0" fontId="53" fillId="0" borderId="42" xfId="0" applyFont="1" applyBorder="1" applyAlignment="1">
      <alignment horizontal="left"/>
    </xf>
    <xf numFmtId="0" fontId="45" fillId="0" borderId="74" xfId="0" applyFont="1" applyBorder="1" applyAlignment="1">
      <alignment vertical="center" wrapText="1" shrinkToFit="1"/>
    </xf>
    <xf numFmtId="0" fontId="45" fillId="0" borderId="75" xfId="0" applyFont="1" applyBorder="1" applyAlignment="1">
      <alignment vertical="center" wrapText="1" shrinkToFit="1"/>
    </xf>
    <xf numFmtId="0" fontId="45" fillId="0" borderId="76" xfId="0" applyFont="1" applyBorder="1" applyAlignment="1">
      <alignment horizontal="center" vertical="center" wrapText="1"/>
    </xf>
    <xf numFmtId="0" fontId="45" fillId="0" borderId="57" xfId="0" applyFont="1" applyBorder="1" applyAlignment="1">
      <alignment horizontal="center" vertical="center" wrapText="1"/>
    </xf>
    <xf numFmtId="184" fontId="44" fillId="0" borderId="38" xfId="0" applyNumberFormat="1" applyFont="1" applyBorder="1" applyAlignment="1" applyProtection="1">
      <alignment horizontal="left" vertical="center"/>
      <protection locked="0"/>
    </xf>
    <xf numFmtId="184" fontId="44" fillId="0" borderId="56" xfId="0" applyNumberFormat="1" applyFont="1" applyBorder="1" applyAlignment="1" applyProtection="1">
      <alignment horizontal="left" vertical="center"/>
      <protection locked="0"/>
    </xf>
    <xf numFmtId="184" fontId="44" fillId="0" borderId="77" xfId="0" applyNumberFormat="1" applyFont="1" applyBorder="1" applyAlignment="1" applyProtection="1">
      <alignment horizontal="left" vertical="center"/>
      <protection locked="0"/>
    </xf>
    <xf numFmtId="184" fontId="44" fillId="0" borderId="17" xfId="0" applyNumberFormat="1" applyFont="1" applyBorder="1" applyAlignment="1" applyProtection="1">
      <alignment horizontal="left" vertical="center"/>
      <protection locked="0"/>
    </xf>
    <xf numFmtId="184" fontId="44" fillId="0" borderId="60" xfId="0" applyNumberFormat="1" applyFont="1" applyBorder="1" applyAlignment="1" applyProtection="1">
      <alignment horizontal="left" vertical="center"/>
      <protection locked="0"/>
    </xf>
    <xf numFmtId="184" fontId="44" fillId="0" borderId="71" xfId="0" applyNumberFormat="1" applyFont="1" applyBorder="1" applyAlignment="1" applyProtection="1">
      <alignment horizontal="left" vertical="center"/>
      <protection locked="0"/>
    </xf>
    <xf numFmtId="184" fontId="44" fillId="0" borderId="45" xfId="0" applyNumberFormat="1" applyFont="1" applyBorder="1" applyAlignment="1" applyProtection="1">
      <alignment horizontal="left" vertical="center"/>
      <protection locked="0"/>
    </xf>
    <xf numFmtId="184" fontId="44" fillId="0" borderId="62" xfId="0" applyNumberFormat="1" applyFont="1" applyBorder="1" applyAlignment="1" applyProtection="1">
      <alignment horizontal="left" vertical="center"/>
      <protection locked="0"/>
    </xf>
    <xf numFmtId="184" fontId="44" fillId="0" borderId="78" xfId="0" applyNumberFormat="1" applyFont="1" applyBorder="1" applyAlignment="1" applyProtection="1">
      <alignment horizontal="left" vertical="center"/>
      <protection locked="0"/>
    </xf>
    <xf numFmtId="0" fontId="45" fillId="0" borderId="81" xfId="0" applyFont="1" applyBorder="1" applyAlignment="1">
      <alignment horizontal="center" vertical="center" wrapText="1"/>
    </xf>
    <xf numFmtId="0" fontId="45" fillId="0" borderId="76" xfId="0" applyFont="1" applyBorder="1" applyAlignment="1">
      <alignment horizontal="center" vertical="center"/>
    </xf>
    <xf numFmtId="184" fontId="45" fillId="0" borderId="38" xfId="0" applyNumberFormat="1" applyFont="1" applyBorder="1" applyAlignment="1" applyProtection="1">
      <alignment horizontal="left" vertical="center"/>
      <protection locked="0"/>
    </xf>
    <xf numFmtId="184" fontId="45" fillId="0" borderId="56" xfId="0" applyNumberFormat="1" applyFont="1" applyBorder="1" applyAlignment="1" applyProtection="1">
      <alignment horizontal="left" vertical="center"/>
      <protection locked="0"/>
    </xf>
    <xf numFmtId="184" fontId="45" fillId="0" borderId="77" xfId="0" applyNumberFormat="1" applyFont="1" applyBorder="1" applyAlignment="1" applyProtection="1">
      <alignment horizontal="left" vertical="center"/>
      <protection locked="0"/>
    </xf>
    <xf numFmtId="184" fontId="45" fillId="0" borderId="17" xfId="0" applyNumberFormat="1" applyFont="1" applyBorder="1" applyAlignment="1" applyProtection="1">
      <alignment horizontal="left" vertical="center"/>
      <protection locked="0"/>
    </xf>
    <xf numFmtId="184" fontId="45" fillId="0" borderId="60" xfId="0" applyNumberFormat="1" applyFont="1" applyBorder="1" applyAlignment="1" applyProtection="1">
      <alignment horizontal="left" vertical="center"/>
      <protection locked="0"/>
    </xf>
    <xf numFmtId="184" fontId="45" fillId="0" borderId="71" xfId="0" applyNumberFormat="1" applyFont="1" applyBorder="1" applyAlignment="1" applyProtection="1">
      <alignment horizontal="left" vertical="center"/>
      <protection locked="0"/>
    </xf>
    <xf numFmtId="182" fontId="0" fillId="0" borderId="0" xfId="0" applyNumberForma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3" fontId="52" fillId="0" borderId="15" xfId="0" applyNumberFormat="1" applyFont="1" applyBorder="1" applyAlignment="1">
      <alignment horizontal="center" vertical="center"/>
    </xf>
    <xf numFmtId="3" fontId="52" fillId="0" borderId="26" xfId="0" applyNumberFormat="1" applyFont="1" applyBorder="1" applyAlignment="1">
      <alignment horizontal="center" vertical="center"/>
    </xf>
    <xf numFmtId="0" fontId="44" fillId="0" borderId="15" xfId="0" applyFont="1" applyBorder="1" applyAlignment="1">
      <alignment horizontal="center" vertical="center"/>
    </xf>
    <xf numFmtId="0" fontId="44" fillId="0" borderId="26" xfId="0" applyFont="1" applyBorder="1" applyAlignment="1">
      <alignment horizontal="center" vertical="center"/>
    </xf>
    <xf numFmtId="0" fontId="1" fillId="0" borderId="15"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46" fillId="0" borderId="15" xfId="0" applyFont="1" applyBorder="1" applyAlignment="1" applyProtection="1">
      <alignment horizontal="center" vertical="center"/>
      <protection locked="0"/>
    </xf>
    <xf numFmtId="0" fontId="46" fillId="0" borderId="43" xfId="0" applyFont="1" applyBorder="1" applyAlignment="1" applyProtection="1">
      <alignment horizontal="center" vertical="center"/>
      <protection locked="0"/>
    </xf>
    <xf numFmtId="3" fontId="8" fillId="0" borderId="23" xfId="0" applyNumberFormat="1" applyFont="1" applyBorder="1" applyAlignment="1">
      <alignment horizontal="right" vertical="center"/>
    </xf>
    <xf numFmtId="3" fontId="8" fillId="0" borderId="24" xfId="0" applyNumberFormat="1" applyFont="1" applyBorder="1" applyAlignment="1">
      <alignment horizontal="right" vertical="center"/>
    </xf>
    <xf numFmtId="3" fontId="8" fillId="0" borderId="19" xfId="0" applyNumberFormat="1" applyFont="1" applyBorder="1" applyAlignment="1">
      <alignment horizontal="center" vertical="center"/>
    </xf>
    <xf numFmtId="3" fontId="8" fillId="0" borderId="16" xfId="0" applyNumberFormat="1" applyFont="1" applyBorder="1" applyAlignment="1">
      <alignment vertical="center"/>
    </xf>
    <xf numFmtId="3" fontId="8" fillId="0" borderId="31" xfId="0" applyNumberFormat="1" applyFont="1" applyBorder="1" applyAlignment="1">
      <alignment vertical="center"/>
    </xf>
    <xf numFmtId="3" fontId="8" fillId="0" borderId="13" xfId="0" applyNumberFormat="1" applyFont="1" applyBorder="1" applyAlignment="1">
      <alignment vertical="center"/>
    </xf>
    <xf numFmtId="3" fontId="8" fillId="0" borderId="21" xfId="0" applyNumberFormat="1" applyFont="1" applyBorder="1" applyAlignment="1">
      <alignment vertical="center"/>
    </xf>
    <xf numFmtId="3" fontId="8" fillId="0" borderId="23" xfId="0" applyNumberFormat="1" applyFont="1" applyBorder="1" applyAlignment="1">
      <alignment vertical="center"/>
    </xf>
    <xf numFmtId="3" fontId="8" fillId="0" borderId="24" xfId="0" applyNumberFormat="1" applyFont="1" applyBorder="1" applyAlignment="1">
      <alignment vertical="center"/>
    </xf>
    <xf numFmtId="3" fontId="8" fillId="0" borderId="17" xfId="0" applyNumberFormat="1" applyFont="1" applyBorder="1" applyAlignment="1">
      <alignment vertical="center"/>
    </xf>
    <xf numFmtId="3" fontId="8" fillId="0" borderId="18" xfId="0" applyNumberFormat="1" applyFont="1" applyBorder="1" applyAlignment="1">
      <alignment vertical="center"/>
    </xf>
    <xf numFmtId="3" fontId="8" fillId="0" borderId="29" xfId="0" applyNumberFormat="1" applyFont="1" applyBorder="1" applyAlignment="1">
      <alignment horizontal="right" vertical="center"/>
    </xf>
    <xf numFmtId="3" fontId="8" fillId="0" borderId="19" xfId="0" applyNumberFormat="1" applyFont="1" applyBorder="1" applyAlignment="1">
      <alignment horizontal="right" vertical="center"/>
    </xf>
    <xf numFmtId="3" fontId="69" fillId="0" borderId="29" xfId="0" applyNumberFormat="1" applyFont="1" applyBorder="1" applyAlignment="1">
      <alignment horizontal="right" vertical="center"/>
    </xf>
    <xf numFmtId="3" fontId="69" fillId="0" borderId="19" xfId="0" applyNumberFormat="1" applyFont="1" applyBorder="1" applyAlignment="1">
      <alignment horizontal="right" vertical="center"/>
    </xf>
    <xf numFmtId="0" fontId="2" fillId="0" borderId="76" xfId="28" applyFill="1" applyBorder="1" applyAlignment="1" applyProtection="1">
      <alignment horizontal="distributed" vertical="center"/>
    </xf>
    <xf numFmtId="0" fontId="2" fillId="0" borderId="18" xfId="28" applyFill="1" applyBorder="1" applyAlignment="1" applyProtection="1">
      <alignment horizontal="distributed" vertical="center"/>
    </xf>
    <xf numFmtId="0" fontId="2" fillId="0" borderId="57" xfId="28" applyFill="1" applyBorder="1" applyAlignment="1" applyProtection="1">
      <alignment horizontal="distributed" vertical="center"/>
    </xf>
    <xf numFmtId="0" fontId="2" fillId="0" borderId="47" xfId="28" applyFill="1" applyBorder="1" applyAlignment="1" applyProtection="1">
      <alignment horizontal="distributed" vertical="center"/>
    </xf>
    <xf numFmtId="0" fontId="8" fillId="0" borderId="67" xfId="0" applyFont="1" applyBorder="1" applyAlignment="1">
      <alignment horizontal="distributed" vertical="center"/>
    </xf>
    <xf numFmtId="0" fontId="8" fillId="0" borderId="24" xfId="0" applyFont="1" applyBorder="1" applyAlignment="1">
      <alignment horizontal="distributed" vertical="center"/>
    </xf>
    <xf numFmtId="0" fontId="8" fillId="0" borderId="44"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67" xfId="0" applyFont="1" applyBorder="1" applyAlignment="1">
      <alignment horizontal="distributed" vertical="center" wrapText="1"/>
    </xf>
    <xf numFmtId="0" fontId="8" fillId="0" borderId="24" xfId="0" applyFont="1" applyBorder="1" applyAlignment="1">
      <alignment horizontal="distributed" vertical="center" wrapText="1"/>
    </xf>
    <xf numFmtId="0" fontId="9" fillId="0" borderId="30" xfId="0" applyFont="1" applyBorder="1" applyAlignment="1">
      <alignment horizontal="center" vertical="center"/>
    </xf>
    <xf numFmtId="0" fontId="9" fillId="0" borderId="20" xfId="0" applyFont="1" applyBorder="1" applyAlignment="1">
      <alignment horizontal="center" vertical="center"/>
    </xf>
    <xf numFmtId="0" fontId="9" fillId="0" borderId="32" xfId="0" applyFont="1" applyBorder="1" applyAlignment="1">
      <alignment horizontal="center" vertical="center"/>
    </xf>
    <xf numFmtId="0" fontId="9" fillId="0" borderId="11" xfId="0" applyFont="1" applyBorder="1" applyAlignment="1">
      <alignment horizontal="center" vertical="center"/>
    </xf>
    <xf numFmtId="0" fontId="9" fillId="0" borderId="37" xfId="0" applyFont="1" applyBorder="1" applyAlignment="1">
      <alignment horizontal="center" vertical="center"/>
    </xf>
    <xf numFmtId="0" fontId="9" fillId="0" borderId="41" xfId="0" applyFont="1" applyBorder="1" applyAlignment="1">
      <alignment horizontal="center" vertical="center"/>
    </xf>
    <xf numFmtId="0" fontId="2" fillId="0" borderId="67" xfId="28" applyFill="1" applyBorder="1" applyAlignment="1" applyProtection="1">
      <alignment horizontal="distributed" vertical="center"/>
    </xf>
    <xf numFmtId="0" fontId="2" fillId="0" borderId="24" xfId="28" applyFill="1" applyBorder="1" applyAlignment="1" applyProtection="1">
      <alignment horizontal="distributed" vertical="center"/>
    </xf>
    <xf numFmtId="0" fontId="2" fillId="0" borderId="81" xfId="28" applyFill="1" applyBorder="1" applyAlignment="1" applyProtection="1">
      <alignment horizontal="distributed" vertical="center"/>
    </xf>
    <xf numFmtId="0" fontId="2" fillId="0" borderId="39" xfId="28" applyFill="1" applyBorder="1" applyAlignment="1" applyProtection="1">
      <alignment horizontal="distributed" vertical="center"/>
    </xf>
    <xf numFmtId="0" fontId="2" fillId="0" borderId="32" xfId="28" applyFill="1" applyBorder="1" applyAlignment="1" applyProtection="1">
      <alignment horizontal="distributed" vertical="center"/>
    </xf>
    <xf numFmtId="0" fontId="2" fillId="0" borderId="11" xfId="28" applyFill="1" applyBorder="1" applyAlignment="1" applyProtection="1">
      <alignment horizontal="distributed" vertical="center"/>
    </xf>
    <xf numFmtId="0" fontId="2" fillId="0" borderId="37" xfId="28" applyFill="1" applyBorder="1" applyAlignment="1" applyProtection="1">
      <alignment horizontal="distributed" vertical="center"/>
    </xf>
    <xf numFmtId="0" fontId="2" fillId="0" borderId="41" xfId="28" applyFill="1" applyBorder="1" applyAlignment="1" applyProtection="1">
      <alignment horizontal="distributed" vertical="center"/>
    </xf>
    <xf numFmtId="0" fontId="2" fillId="0" borderId="33" xfId="28" applyFill="1" applyBorder="1" applyAlignment="1" applyProtection="1">
      <alignment horizontal="distributed" vertical="center"/>
    </xf>
    <xf numFmtId="0" fontId="2" fillId="0" borderId="31" xfId="28" applyFill="1" applyBorder="1" applyAlignment="1" applyProtection="1">
      <alignment horizontal="distributed" vertical="center"/>
    </xf>
    <xf numFmtId="0" fontId="10" fillId="0" borderId="29" xfId="0" applyFont="1" applyBorder="1" applyAlignment="1">
      <alignment horizontal="center" vertical="center"/>
    </xf>
    <xf numFmtId="0" fontId="10" fillId="0" borderId="19" xfId="0" applyFont="1" applyBorder="1" applyAlignment="1">
      <alignment horizontal="center" vertical="center"/>
    </xf>
    <xf numFmtId="0" fontId="9" fillId="0" borderId="25" xfId="0" applyFont="1" applyBorder="1" applyAlignment="1">
      <alignment horizontal="center" vertical="center"/>
    </xf>
    <xf numFmtId="0" fontId="9" fillId="0" borderId="64" xfId="0" applyFont="1" applyBorder="1" applyAlignment="1">
      <alignment horizontal="center" vertical="center"/>
    </xf>
    <xf numFmtId="185" fontId="69" fillId="0" borderId="37" xfId="0" applyNumberFormat="1" applyFont="1" applyBorder="1" applyAlignment="1" applyProtection="1">
      <alignment horizontal="center" vertical="center" shrinkToFit="1"/>
      <protection locked="0"/>
    </xf>
    <xf numFmtId="185" fontId="69" fillId="0" borderId="42" xfId="0" applyNumberFormat="1" applyFont="1" applyBorder="1" applyAlignment="1" applyProtection="1">
      <alignment horizontal="center" vertical="center" shrinkToFit="1"/>
      <protection locked="0"/>
    </xf>
    <xf numFmtId="185" fontId="69" fillId="0" borderId="41" xfId="0" applyNumberFormat="1" applyFont="1" applyBorder="1" applyAlignment="1" applyProtection="1">
      <alignment horizontal="center" vertical="center" shrinkToFit="1"/>
      <protection locked="0"/>
    </xf>
    <xf numFmtId="185" fontId="69" fillId="0" borderId="20" xfId="0" applyNumberFormat="1" applyFont="1" applyBorder="1" applyAlignment="1" applyProtection="1">
      <alignment horizontal="center" vertical="center" shrinkToFit="1"/>
      <protection locked="0"/>
    </xf>
    <xf numFmtId="3" fontId="8" fillId="0" borderId="38" xfId="0" applyNumberFormat="1" applyFont="1" applyBorder="1" applyAlignment="1">
      <alignment vertical="center"/>
    </xf>
    <xf numFmtId="3" fontId="8" fillId="0" borderId="39" xfId="0" applyNumberFormat="1" applyFont="1" applyBorder="1" applyAlignment="1">
      <alignment vertical="center"/>
    </xf>
    <xf numFmtId="3" fontId="73" fillId="0" borderId="29" xfId="0" applyNumberFormat="1" applyFont="1" applyBorder="1" applyAlignment="1">
      <alignment horizontal="center" vertical="center"/>
    </xf>
    <xf numFmtId="3" fontId="73" fillId="0" borderId="19" xfId="0" applyNumberFormat="1" applyFont="1" applyBorder="1" applyAlignment="1">
      <alignment horizontal="center" vertical="center"/>
    </xf>
    <xf numFmtId="186" fontId="69" fillId="0" borderId="10" xfId="0" applyNumberFormat="1" applyFont="1" applyBorder="1" applyAlignment="1" applyProtection="1">
      <alignment horizontal="center" vertical="center"/>
      <protection locked="0"/>
    </xf>
    <xf numFmtId="186" fontId="69" fillId="0" borderId="79" xfId="0" applyNumberFormat="1" applyFont="1" applyBorder="1" applyAlignment="1" applyProtection="1">
      <alignment horizontal="center" vertical="center"/>
      <protection locked="0"/>
    </xf>
    <xf numFmtId="186" fontId="69" fillId="0" borderId="42" xfId="0" applyNumberFormat="1" applyFont="1" applyBorder="1" applyAlignment="1" applyProtection="1">
      <alignment horizontal="center" vertical="center"/>
      <protection locked="0"/>
    </xf>
    <xf numFmtId="186" fontId="69" fillId="0" borderId="80" xfId="0" applyNumberFormat="1" applyFont="1" applyBorder="1" applyAlignment="1" applyProtection="1">
      <alignment horizontal="center" vertical="center"/>
      <protection locked="0"/>
    </xf>
    <xf numFmtId="0" fontId="5" fillId="0" borderId="30" xfId="0" applyFont="1" applyBorder="1" applyAlignment="1">
      <alignment horizontal="center" vertical="center"/>
    </xf>
    <xf numFmtId="0" fontId="5" fillId="0" borderId="10" xfId="0" applyFont="1" applyBorder="1" applyAlignment="1">
      <alignment horizontal="center" vertical="center"/>
    </xf>
    <xf numFmtId="0" fontId="5" fillId="0" borderId="20" xfId="0" applyFont="1" applyBorder="1" applyAlignment="1">
      <alignment horizontal="center" vertical="center"/>
    </xf>
    <xf numFmtId="0" fontId="5" fillId="0" borderId="42" xfId="0" applyFont="1" applyBorder="1" applyAlignment="1">
      <alignment horizontal="center" vertical="center"/>
    </xf>
    <xf numFmtId="0" fontId="4" fillId="0" borderId="0" xfId="0" applyFont="1" applyAlignment="1">
      <alignment horizontal="center" vertical="center"/>
    </xf>
    <xf numFmtId="0" fontId="8" fillId="0" borderId="0" xfId="0" applyFont="1" applyAlignment="1">
      <alignment horizontal="right" vertical="center"/>
    </xf>
    <xf numFmtId="0" fontId="5" fillId="0" borderId="32"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29" xfId="0" applyFont="1" applyBorder="1" applyAlignment="1">
      <alignment horizontal="center" vertical="center"/>
    </xf>
    <xf numFmtId="0" fontId="5" fillId="0" borderId="19" xfId="0" applyFont="1" applyBorder="1" applyAlignment="1">
      <alignment horizontal="center" vertical="center"/>
    </xf>
    <xf numFmtId="185" fontId="75" fillId="0" borderId="29" xfId="0" applyNumberFormat="1" applyFont="1" applyBorder="1" applyAlignment="1" applyProtection="1">
      <alignment horizontal="center" vertical="center"/>
      <protection locked="0"/>
    </xf>
    <xf numFmtId="185" fontId="75" fillId="0" borderId="19" xfId="0" applyNumberFormat="1" applyFont="1" applyBorder="1" applyAlignment="1" applyProtection="1">
      <alignment horizontal="center" vertical="center"/>
      <protection locked="0"/>
    </xf>
    <xf numFmtId="3" fontId="8" fillId="0" borderId="38" xfId="0" applyNumberFormat="1" applyFont="1" applyBorder="1" applyAlignment="1">
      <alignment horizontal="right" vertical="center"/>
    </xf>
    <xf numFmtId="3" fontId="8" fillId="0" borderId="39" xfId="0" applyNumberFormat="1" applyFont="1" applyBorder="1" applyAlignment="1">
      <alignment horizontal="right" vertical="center"/>
    </xf>
    <xf numFmtId="3" fontId="8" fillId="0" borderId="16" xfId="0" applyNumberFormat="1" applyFont="1" applyBorder="1" applyAlignment="1">
      <alignment horizontal="right" vertical="center"/>
    </xf>
    <xf numFmtId="3" fontId="8" fillId="0" borderId="31" xfId="0" applyNumberFormat="1" applyFont="1" applyBorder="1" applyAlignment="1">
      <alignment horizontal="right" vertical="center"/>
    </xf>
    <xf numFmtId="0" fontId="9" fillId="0" borderId="38" xfId="0" applyFont="1" applyBorder="1" applyAlignment="1">
      <alignment horizontal="center" vertical="center"/>
    </xf>
    <xf numFmtId="0" fontId="9" fillId="0" borderId="13" xfId="0" applyFont="1" applyBorder="1" applyAlignment="1">
      <alignment horizontal="center" vertical="center"/>
    </xf>
    <xf numFmtId="0" fontId="9" fillId="0" borderId="21" xfId="0" applyFont="1" applyBorder="1" applyAlignment="1">
      <alignment horizontal="center" vertical="center"/>
    </xf>
    <xf numFmtId="3" fontId="74" fillId="0" borderId="65" xfId="0" applyNumberFormat="1" applyFont="1" applyBorder="1" applyAlignment="1">
      <alignment horizontal="center" vertical="center"/>
    </xf>
    <xf numFmtId="3" fontId="74" fillId="0" borderId="10" xfId="0" applyNumberFormat="1" applyFont="1" applyBorder="1" applyAlignment="1">
      <alignment horizontal="center" vertical="center"/>
    </xf>
    <xf numFmtId="3" fontId="74" fillId="0" borderId="66" xfId="0" applyNumberFormat="1" applyFont="1" applyBorder="1" applyAlignment="1">
      <alignment horizontal="center" vertical="center"/>
    </xf>
    <xf numFmtId="3" fontId="74" fillId="0" borderId="42" xfId="0" applyNumberFormat="1" applyFont="1" applyBorder="1" applyAlignment="1">
      <alignment horizontal="center" vertical="center"/>
    </xf>
    <xf numFmtId="178" fontId="72" fillId="0" borderId="11" xfId="0" applyNumberFormat="1" applyFont="1" applyBorder="1" applyAlignment="1">
      <alignment horizontal="left" vertical="center" shrinkToFit="1"/>
    </xf>
    <xf numFmtId="178" fontId="72" fillId="0" borderId="41" xfId="0" applyNumberFormat="1" applyFont="1" applyBorder="1" applyAlignment="1">
      <alignment horizontal="left" vertical="center" shrinkToFit="1"/>
    </xf>
    <xf numFmtId="0" fontId="5" fillId="0" borderId="82" xfId="0" applyFont="1" applyBorder="1" applyAlignment="1">
      <alignment horizontal="center" vertical="center"/>
    </xf>
    <xf numFmtId="0" fontId="5" fillId="0" borderId="83" xfId="0" applyFont="1" applyBorder="1" applyAlignment="1">
      <alignment horizontal="center" vertical="center"/>
    </xf>
    <xf numFmtId="179" fontId="11" fillId="0" borderId="10" xfId="0" applyNumberFormat="1" applyFont="1" applyBorder="1" applyAlignment="1" applyProtection="1">
      <alignment horizontal="center" vertical="center"/>
      <protection locked="0"/>
    </xf>
    <xf numFmtId="179" fontId="11" fillId="0" borderId="79" xfId="0" applyNumberFormat="1" applyFont="1" applyBorder="1" applyAlignment="1" applyProtection="1">
      <alignment horizontal="center" vertical="center"/>
      <protection locked="0"/>
    </xf>
    <xf numFmtId="179" fontId="11" fillId="0" borderId="42" xfId="0" applyNumberFormat="1" applyFont="1" applyBorder="1" applyAlignment="1" applyProtection="1">
      <alignment horizontal="center" vertical="center"/>
      <protection locked="0"/>
    </xf>
    <xf numFmtId="179" fontId="11" fillId="0" borderId="80" xfId="0" applyNumberFormat="1" applyFont="1" applyBorder="1" applyAlignment="1" applyProtection="1">
      <alignment horizontal="center" vertical="center"/>
      <protection locked="0"/>
    </xf>
    <xf numFmtId="0" fontId="69" fillId="0" borderId="37" xfId="0" applyFont="1" applyBorder="1" applyAlignment="1" applyProtection="1">
      <alignment horizontal="center" vertical="center" shrinkToFit="1"/>
      <protection locked="0"/>
    </xf>
    <xf numFmtId="0" fontId="69" fillId="0" borderId="42" xfId="0" applyFont="1" applyBorder="1" applyAlignment="1" applyProtection="1">
      <alignment horizontal="center" vertical="center" shrinkToFit="1"/>
      <protection locked="0"/>
    </xf>
    <xf numFmtId="0" fontId="69" fillId="0" borderId="20" xfId="0" applyFont="1" applyBorder="1" applyAlignment="1" applyProtection="1">
      <alignment horizontal="center" vertical="center" shrinkToFit="1"/>
      <protection locked="0"/>
    </xf>
    <xf numFmtId="0" fontId="69" fillId="0" borderId="41" xfId="0" applyFont="1" applyBorder="1" applyAlignment="1" applyProtection="1">
      <alignment horizontal="center" vertical="center" shrinkToFit="1"/>
      <protection locked="0"/>
    </xf>
    <xf numFmtId="0" fontId="69" fillId="0" borderId="65" xfId="0" applyFont="1" applyBorder="1" applyAlignment="1" applyProtection="1">
      <alignment horizontal="center" vertical="center"/>
      <protection locked="0"/>
    </xf>
    <xf numFmtId="0" fontId="69" fillId="0" borderId="10" xfId="0" applyFont="1" applyBorder="1" applyAlignment="1" applyProtection="1">
      <alignment horizontal="center" vertical="center"/>
      <protection locked="0"/>
    </xf>
    <xf numFmtId="0" fontId="69" fillId="0" borderId="11" xfId="0" applyFont="1" applyBorder="1" applyAlignment="1" applyProtection="1">
      <alignment horizontal="center" vertical="center"/>
      <protection locked="0"/>
    </xf>
    <xf numFmtId="0" fontId="69" fillId="0" borderId="66" xfId="0" applyFont="1" applyBorder="1" applyAlignment="1" applyProtection="1">
      <alignment horizontal="center" vertical="center"/>
      <protection locked="0"/>
    </xf>
    <xf numFmtId="0" fontId="69" fillId="0" borderId="42" xfId="0" applyFont="1" applyBorder="1" applyAlignment="1" applyProtection="1">
      <alignment horizontal="center" vertical="center"/>
      <protection locked="0"/>
    </xf>
    <xf numFmtId="0" fontId="69" fillId="0" borderId="41" xfId="0" applyFont="1" applyBorder="1" applyAlignment="1" applyProtection="1">
      <alignment horizontal="center" vertical="center"/>
      <protection locked="0"/>
    </xf>
    <xf numFmtId="0" fontId="8" fillId="0" borderId="30"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38" xfId="0" applyFont="1" applyBorder="1" applyAlignment="1">
      <alignment horizontal="center" vertical="center"/>
    </xf>
    <xf numFmtId="0" fontId="8" fillId="0" borderId="56" xfId="0" applyFont="1" applyBorder="1" applyAlignment="1">
      <alignment horizontal="center" vertical="center"/>
    </xf>
    <xf numFmtId="0" fontId="8" fillId="0" borderId="77" xfId="0" applyFont="1" applyBorder="1" applyAlignment="1">
      <alignment horizontal="center" vertical="center"/>
    </xf>
    <xf numFmtId="0" fontId="8" fillId="0" borderId="39" xfId="0" applyFont="1" applyBorder="1" applyAlignment="1">
      <alignment horizontal="center" vertical="center"/>
    </xf>
    <xf numFmtId="0" fontId="9" fillId="0" borderId="56" xfId="0" applyFont="1" applyBorder="1" applyAlignment="1">
      <alignment horizontal="center" vertical="center"/>
    </xf>
    <xf numFmtId="0" fontId="9" fillId="0" borderId="77"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39" xfId="0" applyFont="1" applyBorder="1" applyAlignment="1">
      <alignment horizontal="center" vertical="center"/>
    </xf>
    <xf numFmtId="0" fontId="5" fillId="0" borderId="85" xfId="0" applyFont="1" applyBorder="1" applyAlignment="1">
      <alignment horizontal="center" vertical="center"/>
    </xf>
    <xf numFmtId="0" fontId="5" fillId="0" borderId="86" xfId="0" applyFont="1" applyBorder="1" applyAlignment="1">
      <alignment horizontal="center" vertical="center"/>
    </xf>
    <xf numFmtId="178" fontId="72" fillId="0" borderId="11" xfId="0" applyNumberFormat="1" applyFont="1" applyBorder="1" applyAlignment="1">
      <alignment horizontal="center" vertical="center" shrinkToFit="1"/>
    </xf>
    <xf numFmtId="178" fontId="72" fillId="0" borderId="41" xfId="0" applyNumberFormat="1" applyFont="1" applyBorder="1" applyAlignment="1">
      <alignment horizontal="center" vertical="center" shrinkToFit="1"/>
    </xf>
    <xf numFmtId="0" fontId="69" fillId="0" borderId="87" xfId="0" applyFont="1" applyBorder="1" applyAlignment="1" applyProtection="1">
      <alignment horizontal="center" vertical="center"/>
      <protection locked="0"/>
    </xf>
    <xf numFmtId="0" fontId="69" fillId="0" borderId="88" xfId="0" applyFont="1" applyBorder="1" applyAlignment="1" applyProtection="1">
      <alignment horizontal="center" vertical="center"/>
      <protection locked="0"/>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5" fillId="0" borderId="30" xfId="0" applyFont="1" applyBorder="1" applyAlignment="1">
      <alignment horizontal="left" vertical="center"/>
    </xf>
    <xf numFmtId="178" fontId="72" fillId="0" borderId="10" xfId="0" applyNumberFormat="1" applyFont="1" applyBorder="1" applyAlignment="1">
      <alignment horizontal="center" vertical="center" shrinkToFit="1"/>
    </xf>
    <xf numFmtId="178" fontId="72" fillId="0" borderId="42" xfId="0" applyNumberFormat="1" applyFont="1" applyBorder="1" applyAlignment="1">
      <alignment horizontal="center" vertical="center" shrinkToFit="1"/>
    </xf>
    <xf numFmtId="3" fontId="73" fillId="0" borderId="65" xfId="0" applyNumberFormat="1" applyFont="1" applyBorder="1" applyAlignment="1">
      <alignment horizontal="center" vertical="center"/>
    </xf>
    <xf numFmtId="3" fontId="73" fillId="0" borderId="10" xfId="0" applyNumberFormat="1" applyFont="1" applyBorder="1" applyAlignment="1">
      <alignment horizontal="center" vertical="center"/>
    </xf>
    <xf numFmtId="3" fontId="73" fillId="0" borderId="66" xfId="0" applyNumberFormat="1" applyFont="1" applyBorder="1" applyAlignment="1">
      <alignment horizontal="center" vertical="center"/>
    </xf>
    <xf numFmtId="3" fontId="73" fillId="0" borderId="42" xfId="0" applyNumberFormat="1" applyFont="1" applyBorder="1" applyAlignment="1">
      <alignment horizontal="center" vertical="center"/>
    </xf>
    <xf numFmtId="3" fontId="8" fillId="0" borderId="17" xfId="0" applyNumberFormat="1" applyFont="1" applyBorder="1" applyAlignment="1">
      <alignment horizontal="center" vertical="center"/>
    </xf>
    <xf numFmtId="3" fontId="8" fillId="0" borderId="60" xfId="0" applyNumberFormat="1" applyFont="1" applyBorder="1" applyAlignment="1">
      <alignment horizontal="center" vertical="center"/>
    </xf>
    <xf numFmtId="3" fontId="8" fillId="0" borderId="71" xfId="0" applyNumberFormat="1" applyFont="1" applyBorder="1" applyAlignment="1">
      <alignment horizontal="center" vertical="center"/>
    </xf>
    <xf numFmtId="3" fontId="8" fillId="0" borderId="18" xfId="0" applyNumberFormat="1" applyFont="1" applyBorder="1" applyAlignment="1">
      <alignment horizontal="right" vertical="center"/>
    </xf>
    <xf numFmtId="3" fontId="8" fillId="0" borderId="47" xfId="0" applyNumberFormat="1" applyFont="1" applyBorder="1" applyAlignment="1">
      <alignment horizontal="right" vertical="center"/>
    </xf>
    <xf numFmtId="3" fontId="77" fillId="0" borderId="26" xfId="0" applyNumberFormat="1" applyFont="1" applyBorder="1" applyAlignment="1" applyProtection="1">
      <alignment horizontal="right" vertical="center"/>
      <protection locked="0"/>
    </xf>
    <xf numFmtId="3" fontId="5" fillId="0" borderId="17" xfId="0" applyNumberFormat="1" applyFont="1" applyBorder="1" applyAlignment="1">
      <alignment horizontal="center" vertical="center"/>
    </xf>
    <xf numFmtId="3" fontId="16" fillId="0" borderId="45" xfId="0" applyNumberFormat="1" applyFont="1" applyBorder="1" applyAlignment="1" applyProtection="1">
      <alignment horizontal="center" vertical="center" wrapText="1"/>
      <protection locked="0"/>
    </xf>
    <xf numFmtId="3" fontId="16" fillId="0" borderId="16" xfId="0" applyNumberFormat="1" applyFont="1" applyBorder="1" applyAlignment="1" applyProtection="1">
      <alignment horizontal="center" vertical="center" wrapText="1"/>
      <protection locked="0"/>
    </xf>
    <xf numFmtId="3" fontId="11" fillId="0" borderId="48" xfId="0" applyNumberFormat="1" applyFont="1" applyBorder="1" applyAlignment="1" applyProtection="1">
      <alignment horizontal="right" vertical="center"/>
      <protection locked="0"/>
    </xf>
    <xf numFmtId="3" fontId="11" fillId="0" borderId="15" xfId="0" applyNumberFormat="1" applyFont="1" applyBorder="1" applyAlignment="1" applyProtection="1">
      <alignment horizontal="right" vertical="center"/>
      <protection locked="0"/>
    </xf>
    <xf numFmtId="0" fontId="9" fillId="0" borderId="0" xfId="0" applyFont="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6"/>
  <sheetViews>
    <sheetView view="pageBreakPreview" zoomScaleNormal="75" zoomScaleSheetLayoutView="100" workbookViewId="0">
      <selection activeCell="P5" sqref="P5"/>
    </sheetView>
  </sheetViews>
  <sheetFormatPr defaultColWidth="9" defaultRowHeight="13.5" x14ac:dyDescent="0.15"/>
  <cols>
    <col min="1" max="2" width="2.625" style="145" customWidth="1"/>
    <col min="3" max="10" width="9" style="145"/>
    <col min="11" max="11" width="3.625" style="145" customWidth="1"/>
    <col min="12" max="12" width="2.625" style="145" customWidth="1"/>
    <col min="13" max="13" width="3.625" style="145" customWidth="1"/>
    <col min="14" max="14" width="3" style="145" customWidth="1"/>
    <col min="15" max="21" width="9" style="145"/>
    <col min="22" max="22" width="10.375" style="145" customWidth="1"/>
    <col min="23" max="16384" width="9" style="145"/>
  </cols>
  <sheetData>
    <row r="1" spans="1:33" ht="18" customHeight="1" x14ac:dyDescent="0.15">
      <c r="A1" s="144" t="s">
        <v>170</v>
      </c>
      <c r="B1" s="146"/>
      <c r="C1" s="146"/>
      <c r="D1" s="146"/>
      <c r="E1" s="146"/>
    </row>
    <row r="2" spans="1:33" ht="18" customHeight="1" x14ac:dyDescent="0.15"/>
    <row r="3" spans="1:33" ht="18" customHeight="1" x14ac:dyDescent="0.15">
      <c r="B3" s="554" t="s">
        <v>171</v>
      </c>
      <c r="C3" s="554"/>
      <c r="D3" s="554"/>
      <c r="E3" s="554"/>
      <c r="F3" s="554"/>
      <c r="G3" s="554"/>
      <c r="H3" s="554"/>
      <c r="I3" s="554"/>
      <c r="J3" s="554"/>
    </row>
    <row r="4" spans="1:33" ht="18" customHeight="1" x14ac:dyDescent="0.15">
      <c r="B4" s="554"/>
      <c r="C4" s="554"/>
      <c r="D4" s="554"/>
      <c r="E4" s="554"/>
      <c r="F4" s="554"/>
      <c r="G4" s="554"/>
      <c r="H4" s="554"/>
      <c r="I4" s="554"/>
      <c r="J4" s="554"/>
    </row>
    <row r="5" spans="1:33" ht="18" customHeight="1" x14ac:dyDescent="0.15">
      <c r="B5" s="554"/>
      <c r="C5" s="554"/>
      <c r="D5" s="554"/>
      <c r="E5" s="554"/>
      <c r="F5" s="554"/>
      <c r="G5" s="554"/>
      <c r="H5" s="554"/>
      <c r="I5" s="554"/>
      <c r="J5" s="554"/>
    </row>
    <row r="6" spans="1:33" ht="18" customHeight="1" x14ac:dyDescent="0.15">
      <c r="K6" s="148"/>
    </row>
    <row r="7" spans="1:33" ht="18" customHeight="1" x14ac:dyDescent="0.15">
      <c r="B7" s="147" t="s">
        <v>172</v>
      </c>
      <c r="C7" s="145" t="s">
        <v>173</v>
      </c>
      <c r="K7" s="148"/>
      <c r="M7" s="147" t="s">
        <v>189</v>
      </c>
      <c r="N7" s="552" t="s">
        <v>206</v>
      </c>
      <c r="O7" s="551"/>
      <c r="P7" s="551"/>
      <c r="Q7" s="551"/>
      <c r="R7" s="551"/>
      <c r="S7" s="551"/>
      <c r="T7" s="551"/>
      <c r="U7" s="551"/>
      <c r="V7" s="551"/>
    </row>
    <row r="8" spans="1:33" ht="18" customHeight="1" x14ac:dyDescent="0.15">
      <c r="B8" s="147" t="s">
        <v>174</v>
      </c>
      <c r="C8" s="552" t="s">
        <v>175</v>
      </c>
      <c r="D8" s="551"/>
      <c r="E8" s="551"/>
      <c r="F8" s="551"/>
      <c r="G8" s="551"/>
      <c r="H8" s="551"/>
      <c r="I8" s="551"/>
      <c r="J8" s="551"/>
      <c r="K8" s="148"/>
      <c r="M8" s="147"/>
      <c r="N8" s="551"/>
      <c r="O8" s="551"/>
      <c r="P8" s="551"/>
      <c r="Q8" s="551"/>
      <c r="R8" s="551"/>
      <c r="S8" s="551"/>
      <c r="T8" s="551"/>
      <c r="U8" s="551"/>
      <c r="V8" s="551"/>
    </row>
    <row r="9" spans="1:33" ht="18" customHeight="1" x14ac:dyDescent="0.15">
      <c r="B9" s="147"/>
      <c r="C9" s="551"/>
      <c r="D9" s="551"/>
      <c r="E9" s="551"/>
      <c r="F9" s="551"/>
      <c r="G9" s="551"/>
      <c r="H9" s="551"/>
      <c r="I9" s="551"/>
      <c r="J9" s="551"/>
      <c r="K9" s="148"/>
      <c r="M9" s="147" t="s">
        <v>191</v>
      </c>
      <c r="N9" s="551" t="s">
        <v>193</v>
      </c>
      <c r="O9" s="551"/>
      <c r="P9" s="551"/>
      <c r="Q9" s="551"/>
      <c r="R9" s="551"/>
      <c r="S9" s="551"/>
      <c r="T9" s="551"/>
      <c r="U9" s="551"/>
      <c r="V9" s="551"/>
    </row>
    <row r="10" spans="1:33" ht="18" customHeight="1" x14ac:dyDescent="0.15">
      <c r="B10" s="147"/>
      <c r="C10" s="551"/>
      <c r="D10" s="551"/>
      <c r="E10" s="551"/>
      <c r="F10" s="551"/>
      <c r="G10" s="551"/>
      <c r="H10" s="551"/>
      <c r="I10" s="551"/>
      <c r="J10" s="551"/>
      <c r="K10" s="148"/>
      <c r="M10" s="147"/>
      <c r="N10" s="551"/>
      <c r="O10" s="551"/>
      <c r="P10" s="551"/>
      <c r="Q10" s="551"/>
      <c r="R10" s="551"/>
      <c r="S10" s="551"/>
      <c r="T10" s="551"/>
      <c r="U10" s="551"/>
      <c r="V10" s="551"/>
    </row>
    <row r="11" spans="1:33" ht="18" customHeight="1" x14ac:dyDescent="0.15">
      <c r="B11" s="147" t="s">
        <v>176</v>
      </c>
      <c r="C11" s="552" t="s">
        <v>177</v>
      </c>
      <c r="D11" s="552"/>
      <c r="E11" s="552"/>
      <c r="F11" s="552"/>
      <c r="G11" s="552"/>
      <c r="H11" s="552"/>
      <c r="I11" s="552"/>
      <c r="J11" s="552"/>
      <c r="K11" s="148"/>
      <c r="M11" s="147" t="s">
        <v>192</v>
      </c>
      <c r="N11" s="553" t="s">
        <v>195</v>
      </c>
      <c r="O11" s="553"/>
      <c r="P11" s="553"/>
      <c r="Q11" s="553"/>
      <c r="R11" s="553"/>
      <c r="S11" s="553"/>
      <c r="T11" s="553"/>
      <c r="U11" s="553"/>
      <c r="V11" s="553"/>
    </row>
    <row r="12" spans="1:33" ht="18" customHeight="1" x14ac:dyDescent="0.15">
      <c r="B12" s="147"/>
      <c r="C12" s="552"/>
      <c r="D12" s="552"/>
      <c r="E12" s="552"/>
      <c r="F12" s="552"/>
      <c r="G12" s="552"/>
      <c r="H12" s="552"/>
      <c r="I12" s="552"/>
      <c r="J12" s="552"/>
      <c r="K12" s="148"/>
      <c r="N12" s="149" t="s">
        <v>197</v>
      </c>
      <c r="O12" s="551" t="s">
        <v>196</v>
      </c>
      <c r="P12" s="551"/>
      <c r="Q12" s="551"/>
      <c r="R12" s="551"/>
      <c r="S12" s="551"/>
      <c r="T12" s="551"/>
      <c r="U12" s="551"/>
      <c r="V12" s="551"/>
    </row>
    <row r="13" spans="1:33" ht="18" customHeight="1" x14ac:dyDescent="0.15">
      <c r="B13" s="147"/>
      <c r="C13" s="552"/>
      <c r="D13" s="552"/>
      <c r="E13" s="552"/>
      <c r="F13" s="552"/>
      <c r="G13" s="552"/>
      <c r="H13" s="552"/>
      <c r="I13" s="552"/>
      <c r="J13" s="552"/>
      <c r="K13" s="148"/>
      <c r="N13" s="150"/>
      <c r="O13" s="551"/>
      <c r="P13" s="551"/>
      <c r="Q13" s="551"/>
      <c r="R13" s="551"/>
      <c r="S13" s="551"/>
      <c r="T13" s="551"/>
      <c r="U13" s="551"/>
      <c r="V13" s="551"/>
    </row>
    <row r="14" spans="1:33" ht="18" customHeight="1" x14ac:dyDescent="0.15">
      <c r="C14" s="552"/>
      <c r="D14" s="552"/>
      <c r="E14" s="552"/>
      <c r="F14" s="552"/>
      <c r="G14" s="552"/>
      <c r="H14" s="552"/>
      <c r="I14" s="552"/>
      <c r="J14" s="552"/>
      <c r="K14" s="148"/>
      <c r="N14" s="151" t="s">
        <v>204</v>
      </c>
      <c r="O14" s="551" t="s">
        <v>198</v>
      </c>
      <c r="P14" s="551"/>
      <c r="Q14" s="551"/>
      <c r="R14" s="551"/>
      <c r="S14" s="551"/>
      <c r="T14" s="551"/>
      <c r="U14" s="551"/>
      <c r="V14" s="551"/>
    </row>
    <row r="15" spans="1:33" ht="18" customHeight="1" x14ac:dyDescent="0.15">
      <c r="B15" s="147" t="s">
        <v>178</v>
      </c>
      <c r="C15" s="552" t="s">
        <v>179</v>
      </c>
      <c r="D15" s="551"/>
      <c r="E15" s="551"/>
      <c r="F15" s="551"/>
      <c r="G15" s="551"/>
      <c r="H15" s="551"/>
      <c r="I15" s="551"/>
      <c r="J15" s="551"/>
      <c r="K15" s="148"/>
      <c r="O15" s="551"/>
      <c r="P15" s="551"/>
      <c r="Q15" s="551"/>
      <c r="R15" s="551"/>
      <c r="S15" s="551"/>
      <c r="T15" s="551"/>
      <c r="U15" s="551"/>
      <c r="V15" s="551"/>
    </row>
    <row r="16" spans="1:33" ht="18" customHeight="1" x14ac:dyDescent="0.15">
      <c r="B16" s="147"/>
      <c r="C16" s="551"/>
      <c r="D16" s="551"/>
      <c r="E16" s="551"/>
      <c r="F16" s="551"/>
      <c r="G16" s="551"/>
      <c r="H16" s="551"/>
      <c r="I16" s="551"/>
      <c r="J16" s="551"/>
      <c r="K16" s="148"/>
      <c r="N16" s="151" t="s">
        <v>200</v>
      </c>
      <c r="O16" s="551" t="s">
        <v>199</v>
      </c>
      <c r="P16" s="551"/>
      <c r="Q16" s="551"/>
      <c r="R16" s="551"/>
      <c r="S16" s="551"/>
      <c r="T16" s="551"/>
      <c r="U16" s="551"/>
      <c r="V16" s="551"/>
      <c r="X16" s="147"/>
      <c r="Y16" s="552"/>
      <c r="Z16" s="551"/>
      <c r="AA16" s="551"/>
      <c r="AB16" s="551"/>
      <c r="AC16" s="551"/>
      <c r="AD16" s="551"/>
      <c r="AE16" s="551"/>
      <c r="AF16" s="551"/>
      <c r="AG16" s="551"/>
    </row>
    <row r="17" spans="2:33" ht="18" customHeight="1" x14ac:dyDescent="0.15">
      <c r="B17" s="147" t="s">
        <v>180</v>
      </c>
      <c r="C17" s="552" t="s">
        <v>205</v>
      </c>
      <c r="D17" s="551"/>
      <c r="E17" s="551"/>
      <c r="F17" s="551"/>
      <c r="G17" s="551"/>
      <c r="H17" s="551"/>
      <c r="I17" s="551"/>
      <c r="J17" s="551"/>
      <c r="L17" s="216"/>
      <c r="O17" s="551"/>
      <c r="P17" s="551"/>
      <c r="Q17" s="551"/>
      <c r="R17" s="551"/>
      <c r="S17" s="551"/>
      <c r="T17" s="551"/>
      <c r="U17" s="551"/>
      <c r="V17" s="551"/>
      <c r="X17" s="147"/>
      <c r="Y17" s="551"/>
      <c r="Z17" s="551"/>
      <c r="AA17" s="551"/>
      <c r="AB17" s="551"/>
      <c r="AC17" s="551"/>
      <c r="AD17" s="551"/>
      <c r="AE17" s="551"/>
      <c r="AF17" s="551"/>
      <c r="AG17" s="551"/>
    </row>
    <row r="18" spans="2:33" ht="18" customHeight="1" x14ac:dyDescent="0.15">
      <c r="B18" s="147"/>
      <c r="C18" s="551"/>
      <c r="D18" s="551"/>
      <c r="E18" s="551"/>
      <c r="F18" s="551"/>
      <c r="G18" s="551"/>
      <c r="H18" s="551"/>
      <c r="I18" s="551"/>
      <c r="J18" s="551"/>
      <c r="K18" s="148"/>
      <c r="M18" s="147" t="s">
        <v>194</v>
      </c>
      <c r="N18" s="145" t="s">
        <v>201</v>
      </c>
      <c r="X18" s="147"/>
      <c r="Y18" s="551"/>
      <c r="Z18" s="551"/>
      <c r="AA18" s="551"/>
      <c r="AB18" s="551"/>
      <c r="AC18" s="551"/>
      <c r="AD18" s="551"/>
      <c r="AE18" s="551"/>
      <c r="AF18" s="551"/>
      <c r="AG18" s="551"/>
    </row>
    <row r="19" spans="2:33" ht="18" customHeight="1" x14ac:dyDescent="0.15">
      <c r="B19" s="147"/>
      <c r="C19" s="551"/>
      <c r="D19" s="551"/>
      <c r="E19" s="551"/>
      <c r="F19" s="551"/>
      <c r="G19" s="551"/>
      <c r="H19" s="551"/>
      <c r="I19" s="551"/>
      <c r="J19" s="551"/>
      <c r="K19" s="148"/>
      <c r="X19" s="147"/>
      <c r="Y19" s="551"/>
      <c r="Z19" s="551"/>
      <c r="AA19" s="551"/>
      <c r="AB19" s="551"/>
      <c r="AC19" s="551"/>
      <c r="AD19" s="551"/>
      <c r="AE19" s="551"/>
      <c r="AF19" s="551"/>
      <c r="AG19" s="551"/>
    </row>
    <row r="20" spans="2:33" ht="18" customHeight="1" x14ac:dyDescent="0.15">
      <c r="B20" s="147" t="s">
        <v>181</v>
      </c>
      <c r="C20" s="552" t="s">
        <v>229</v>
      </c>
      <c r="D20" s="553"/>
      <c r="E20" s="553"/>
      <c r="F20" s="553"/>
      <c r="G20" s="553"/>
      <c r="H20" s="553"/>
      <c r="I20" s="553"/>
      <c r="J20" s="553"/>
      <c r="K20" s="148"/>
      <c r="M20" s="552"/>
      <c r="N20" s="552"/>
      <c r="O20" s="552"/>
      <c r="P20" s="552"/>
      <c r="Q20" s="552"/>
      <c r="R20" s="552"/>
      <c r="S20" s="552"/>
      <c r="T20" s="552"/>
      <c r="U20" s="552"/>
      <c r="V20" s="552"/>
      <c r="X20" s="147"/>
      <c r="Y20" s="553"/>
      <c r="Z20" s="553"/>
      <c r="AA20" s="553"/>
      <c r="AB20" s="553"/>
      <c r="AC20" s="553"/>
      <c r="AD20" s="553"/>
      <c r="AE20" s="553"/>
      <c r="AF20" s="553"/>
      <c r="AG20" s="553"/>
    </row>
    <row r="21" spans="2:33" ht="18" customHeight="1" x14ac:dyDescent="0.15">
      <c r="B21" s="147"/>
      <c r="C21" s="553"/>
      <c r="D21" s="553"/>
      <c r="E21" s="553"/>
      <c r="F21" s="553"/>
      <c r="G21" s="553"/>
      <c r="H21" s="553"/>
      <c r="I21" s="553"/>
      <c r="J21" s="553"/>
      <c r="K21" s="148"/>
      <c r="M21" s="552"/>
      <c r="N21" s="552"/>
      <c r="O21" s="552"/>
      <c r="P21" s="552"/>
      <c r="Q21" s="552"/>
      <c r="R21" s="552"/>
      <c r="S21" s="552"/>
      <c r="T21" s="552"/>
      <c r="U21" s="552"/>
      <c r="V21" s="552"/>
      <c r="Y21" s="149"/>
      <c r="Z21" s="551"/>
      <c r="AA21" s="551"/>
      <c r="AB21" s="551"/>
      <c r="AC21" s="551"/>
      <c r="AD21" s="551"/>
      <c r="AE21" s="551"/>
      <c r="AF21" s="551"/>
      <c r="AG21" s="551"/>
    </row>
    <row r="22" spans="2:33" ht="18" customHeight="1" x14ac:dyDescent="0.15">
      <c r="B22" s="147"/>
      <c r="C22" s="150"/>
      <c r="D22" s="150"/>
      <c r="E22" s="150"/>
      <c r="F22" s="150"/>
      <c r="G22" s="150"/>
      <c r="H22" s="150"/>
      <c r="I22" s="150"/>
      <c r="J22" s="150"/>
      <c r="K22" s="148"/>
      <c r="M22" s="152"/>
      <c r="N22" s="150"/>
      <c r="O22" s="150"/>
      <c r="P22" s="150"/>
      <c r="Q22" s="150"/>
      <c r="R22" s="150"/>
      <c r="S22" s="150"/>
      <c r="T22" s="150"/>
      <c r="U22" s="150"/>
      <c r="V22" s="150"/>
      <c r="Y22" s="150"/>
      <c r="Z22" s="551"/>
      <c r="AA22" s="551"/>
      <c r="AB22" s="551"/>
      <c r="AC22" s="551"/>
      <c r="AD22" s="551"/>
      <c r="AE22" s="551"/>
      <c r="AF22" s="551"/>
      <c r="AG22" s="551"/>
    </row>
    <row r="23" spans="2:33" ht="18" customHeight="1" x14ac:dyDescent="0.15">
      <c r="B23" s="147" t="s">
        <v>182</v>
      </c>
      <c r="C23" s="552" t="s">
        <v>184</v>
      </c>
      <c r="D23" s="551"/>
      <c r="E23" s="551"/>
      <c r="F23" s="551"/>
      <c r="G23" s="551"/>
      <c r="H23" s="551"/>
      <c r="I23" s="551"/>
      <c r="J23" s="551"/>
      <c r="K23" s="148"/>
      <c r="M23" s="147" t="s">
        <v>202</v>
      </c>
      <c r="N23" s="551" t="s">
        <v>207</v>
      </c>
      <c r="O23" s="551"/>
      <c r="P23" s="551"/>
      <c r="Q23" s="551"/>
      <c r="R23" s="551"/>
      <c r="S23" s="551"/>
      <c r="T23" s="551"/>
      <c r="U23" s="551"/>
      <c r="V23" s="551"/>
      <c r="Y23" s="151"/>
      <c r="Z23" s="551"/>
      <c r="AA23" s="551"/>
      <c r="AB23" s="551"/>
      <c r="AC23" s="551"/>
      <c r="AD23" s="551"/>
      <c r="AE23" s="551"/>
      <c r="AF23" s="551"/>
      <c r="AG23" s="551"/>
    </row>
    <row r="24" spans="2:33" ht="18" customHeight="1" x14ac:dyDescent="0.15">
      <c r="B24" s="147"/>
      <c r="C24" s="551"/>
      <c r="D24" s="551"/>
      <c r="E24" s="551"/>
      <c r="F24" s="551"/>
      <c r="G24" s="551"/>
      <c r="H24" s="551"/>
      <c r="I24" s="551"/>
      <c r="J24" s="551"/>
      <c r="K24" s="148"/>
      <c r="N24" s="551"/>
      <c r="O24" s="551"/>
      <c r="P24" s="551"/>
      <c r="Q24" s="551"/>
      <c r="R24" s="551"/>
      <c r="S24" s="551"/>
      <c r="T24" s="551"/>
      <c r="U24" s="551"/>
      <c r="V24" s="551"/>
      <c r="Z24" s="551"/>
      <c r="AA24" s="551"/>
      <c r="AB24" s="551"/>
      <c r="AC24" s="551"/>
      <c r="AD24" s="551"/>
      <c r="AE24" s="551"/>
      <c r="AF24" s="551"/>
      <c r="AG24" s="551"/>
    </row>
    <row r="25" spans="2:33" ht="18" customHeight="1" x14ac:dyDescent="0.15">
      <c r="B25" s="147"/>
      <c r="C25" s="551"/>
      <c r="D25" s="551"/>
      <c r="E25" s="551"/>
      <c r="F25" s="551"/>
      <c r="G25" s="551"/>
      <c r="H25" s="551"/>
      <c r="I25" s="551"/>
      <c r="J25" s="551"/>
      <c r="K25" s="148"/>
      <c r="M25" s="147"/>
      <c r="N25" s="150"/>
      <c r="O25" s="150"/>
      <c r="P25" s="150"/>
      <c r="Q25" s="150"/>
      <c r="R25" s="150"/>
      <c r="S25" s="150"/>
      <c r="T25" s="150"/>
      <c r="U25" s="150"/>
      <c r="V25" s="150"/>
      <c r="Y25" s="151"/>
      <c r="Z25" s="551"/>
      <c r="AA25" s="551"/>
      <c r="AB25" s="551"/>
      <c r="AC25" s="551"/>
      <c r="AD25" s="551"/>
      <c r="AE25" s="551"/>
      <c r="AF25" s="551"/>
      <c r="AG25" s="551"/>
    </row>
    <row r="26" spans="2:33" ht="18" customHeight="1" x14ac:dyDescent="0.15">
      <c r="B26" s="147" t="s">
        <v>183</v>
      </c>
      <c r="C26" s="552" t="s">
        <v>186</v>
      </c>
      <c r="D26" s="552"/>
      <c r="E26" s="552"/>
      <c r="F26" s="552"/>
      <c r="G26" s="552"/>
      <c r="H26" s="552"/>
      <c r="I26" s="552"/>
      <c r="J26" s="552"/>
      <c r="K26" s="148"/>
      <c r="M26" s="152"/>
      <c r="N26" s="150"/>
      <c r="O26" s="150"/>
      <c r="P26" s="150"/>
      <c r="Q26" s="150"/>
      <c r="R26" s="150"/>
      <c r="S26" s="150"/>
      <c r="T26" s="150"/>
      <c r="U26" s="150"/>
      <c r="V26" s="150"/>
      <c r="Z26" s="551"/>
      <c r="AA26" s="551"/>
      <c r="AB26" s="551"/>
      <c r="AC26" s="551"/>
      <c r="AD26" s="551"/>
      <c r="AE26" s="551"/>
      <c r="AF26" s="551"/>
      <c r="AG26" s="551"/>
    </row>
    <row r="27" spans="2:33" ht="18" customHeight="1" x14ac:dyDescent="0.15">
      <c r="B27" s="147"/>
      <c r="C27" s="552"/>
      <c r="D27" s="552"/>
      <c r="E27" s="552"/>
      <c r="F27" s="552"/>
      <c r="G27" s="552"/>
      <c r="H27" s="552"/>
      <c r="I27" s="552"/>
      <c r="J27" s="552"/>
      <c r="K27" s="148"/>
      <c r="M27" s="147"/>
      <c r="N27" s="150"/>
      <c r="O27" s="150"/>
      <c r="P27" s="150"/>
      <c r="Q27" s="150"/>
      <c r="R27" s="150"/>
      <c r="S27" s="150"/>
      <c r="T27" s="150"/>
      <c r="U27" s="150"/>
      <c r="V27" s="150"/>
      <c r="X27" s="147"/>
    </row>
    <row r="28" spans="2:33" ht="18" customHeight="1" x14ac:dyDescent="0.15">
      <c r="C28" s="552"/>
      <c r="D28" s="552"/>
      <c r="E28" s="552"/>
      <c r="F28" s="552"/>
      <c r="G28" s="552"/>
      <c r="H28" s="552"/>
      <c r="I28" s="552"/>
      <c r="J28" s="552"/>
      <c r="K28" s="148"/>
      <c r="M28" s="152"/>
      <c r="V28" s="150"/>
    </row>
    <row r="29" spans="2:33" ht="18" customHeight="1" x14ac:dyDescent="0.15">
      <c r="B29" s="147" t="s">
        <v>185</v>
      </c>
      <c r="C29" s="551" t="s">
        <v>188</v>
      </c>
      <c r="D29" s="551"/>
      <c r="E29" s="551"/>
      <c r="F29" s="551"/>
      <c r="G29" s="551"/>
      <c r="H29" s="551"/>
      <c r="I29" s="551"/>
      <c r="J29" s="551"/>
      <c r="M29" s="152"/>
      <c r="V29" s="150"/>
      <c r="X29" s="147"/>
      <c r="Y29" s="551"/>
      <c r="Z29" s="551"/>
      <c r="AA29" s="551"/>
      <c r="AB29" s="551"/>
      <c r="AC29" s="551"/>
      <c r="AD29" s="551"/>
      <c r="AE29" s="551"/>
      <c r="AF29" s="551"/>
      <c r="AG29" s="551"/>
    </row>
    <row r="30" spans="2:33" ht="18" customHeight="1" x14ac:dyDescent="0.15">
      <c r="B30" s="147"/>
      <c r="C30" s="551"/>
      <c r="D30" s="551"/>
      <c r="E30" s="551"/>
      <c r="F30" s="551"/>
      <c r="G30" s="551"/>
      <c r="H30" s="551"/>
      <c r="I30" s="551"/>
      <c r="J30" s="551"/>
      <c r="M30" s="152"/>
      <c r="Y30" s="551"/>
      <c r="Z30" s="551"/>
      <c r="AA30" s="551"/>
      <c r="AB30" s="551"/>
      <c r="AC30" s="551"/>
      <c r="AD30" s="551"/>
      <c r="AE30" s="551"/>
      <c r="AF30" s="551"/>
      <c r="AG30" s="551"/>
    </row>
    <row r="31" spans="2:33" ht="18" customHeight="1" x14ac:dyDescent="0.15">
      <c r="B31" s="147" t="s">
        <v>187</v>
      </c>
      <c r="C31" s="551" t="s">
        <v>190</v>
      </c>
      <c r="D31" s="551"/>
      <c r="E31" s="551"/>
      <c r="F31" s="551"/>
      <c r="G31" s="551"/>
      <c r="H31" s="551"/>
      <c r="I31" s="551"/>
      <c r="J31" s="551"/>
      <c r="M31" s="152"/>
    </row>
    <row r="32" spans="2:33" ht="18" customHeight="1" x14ac:dyDescent="0.15">
      <c r="B32" s="147"/>
      <c r="C32" s="551"/>
      <c r="D32" s="551"/>
      <c r="E32" s="551"/>
      <c r="F32" s="551"/>
      <c r="G32" s="551"/>
      <c r="H32" s="551"/>
      <c r="I32" s="551"/>
      <c r="J32" s="551"/>
    </row>
    <row r="33" ht="15" customHeight="1" x14ac:dyDescent="0.15"/>
    <row r="34" ht="15" customHeight="1" x14ac:dyDescent="0.15"/>
    <row r="35" ht="15" customHeight="1" x14ac:dyDescent="0.15"/>
    <row r="36" ht="15" customHeight="1" x14ac:dyDescent="0.15"/>
  </sheetData>
  <sheetProtection sheet="1"/>
  <mergeCells count="25">
    <mergeCell ref="B3:J5"/>
    <mergeCell ref="Y18:AG19"/>
    <mergeCell ref="Y20:AG20"/>
    <mergeCell ref="Z21:AG22"/>
    <mergeCell ref="C8:J10"/>
    <mergeCell ref="N7:V8"/>
    <mergeCell ref="N9:V10"/>
    <mergeCell ref="N11:V11"/>
    <mergeCell ref="C11:J14"/>
    <mergeCell ref="O12:V13"/>
    <mergeCell ref="C31:J32"/>
    <mergeCell ref="C15:J16"/>
    <mergeCell ref="C17:J19"/>
    <mergeCell ref="Z25:AG26"/>
    <mergeCell ref="C29:J30"/>
    <mergeCell ref="Y29:AG30"/>
    <mergeCell ref="C20:J21"/>
    <mergeCell ref="C23:J25"/>
    <mergeCell ref="C26:J28"/>
    <mergeCell ref="Z23:AG24"/>
    <mergeCell ref="N23:V24"/>
    <mergeCell ref="M20:V21"/>
    <mergeCell ref="Y16:AG17"/>
    <mergeCell ref="O14:V15"/>
    <mergeCell ref="O16:V17"/>
  </mergeCells>
  <phoneticPr fontId="3"/>
  <printOptions horizontalCentered="1" verticalCentered="1"/>
  <pageMargins left="0.59055118110236227" right="0.39370078740157483" top="0.59055118110236227" bottom="0.98425196850393704" header="0.51181102362204722" footer="0.51181102362204722"/>
  <pageSetup paperSize="9" scale="8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35"/>
  <sheetViews>
    <sheetView view="pageBreakPreview" zoomScale="75" zoomScaleNormal="75" zoomScaleSheetLayoutView="75" workbookViewId="0">
      <pane xSplit="2" ySplit="7" topLeftCell="C8" activePane="bottomRight" state="frozen"/>
      <selection activeCell="X9" sqref="X9"/>
      <selection pane="topRight" activeCell="X9" sqref="X9"/>
      <selection pane="bottomLeft" activeCell="X9" sqref="X9"/>
      <selection pane="bottomRight" activeCell="X9" sqref="X9"/>
    </sheetView>
  </sheetViews>
  <sheetFormatPr defaultColWidth="9" defaultRowHeight="13.5" x14ac:dyDescent="0.15"/>
  <cols>
    <col min="1" max="1" width="12.75" style="1" customWidth="1"/>
    <col min="2" max="2" width="9.75" style="1" customWidth="1"/>
    <col min="3" max="3" width="4.75" style="1" customWidth="1"/>
    <col min="4" max="4" width="8.125" style="1" customWidth="1"/>
    <col min="5" max="5" width="9.5" style="1" customWidth="1"/>
    <col min="6" max="6" width="4.75" style="1" customWidth="1"/>
    <col min="7" max="7" width="8.125" style="1" customWidth="1"/>
    <col min="8" max="8" width="9.5" style="1" customWidth="1"/>
    <col min="9" max="9" width="4.75" style="1" customWidth="1"/>
    <col min="10" max="10" width="8.125" style="1" customWidth="1"/>
    <col min="11" max="11" width="9.5" style="1" customWidth="1"/>
    <col min="12" max="12" width="4.75" style="1" customWidth="1"/>
    <col min="13" max="13" width="8.125" style="1" customWidth="1"/>
    <col min="14" max="14" width="9.5" style="1" customWidth="1"/>
    <col min="15" max="15" width="4.75" style="1" customWidth="1"/>
    <col min="16" max="16" width="8.125" style="1" customWidth="1"/>
    <col min="17" max="17" width="9.5" style="1" customWidth="1"/>
    <col min="18" max="18" width="4.75" style="1" customWidth="1"/>
    <col min="19" max="19" width="8.125" style="1" customWidth="1"/>
    <col min="20" max="20" width="9.5" style="1" customWidth="1"/>
    <col min="21" max="21" width="4.75" style="1" customWidth="1"/>
    <col min="22" max="22" width="8.125" style="1" customWidth="1"/>
    <col min="23" max="23" width="9.5" style="1" customWidth="1"/>
    <col min="24" max="16384" width="9" style="1"/>
  </cols>
  <sheetData>
    <row r="1" spans="1:24" ht="17.25" x14ac:dyDescent="0.15">
      <c r="A1" s="720" t="s">
        <v>0</v>
      </c>
      <c r="B1" s="720"/>
      <c r="C1" s="720"/>
      <c r="D1" s="720"/>
      <c r="E1" s="720"/>
      <c r="F1" s="720"/>
      <c r="G1" s="720"/>
      <c r="H1" s="720"/>
      <c r="I1" s="720"/>
      <c r="J1" s="720"/>
      <c r="K1" s="720"/>
      <c r="L1" s="720"/>
      <c r="M1" s="720"/>
      <c r="N1" s="720"/>
      <c r="O1" s="720"/>
      <c r="P1" s="720"/>
      <c r="Q1" s="720"/>
      <c r="R1" s="720"/>
      <c r="S1" s="720"/>
      <c r="T1" s="720"/>
      <c r="U1" s="720"/>
      <c r="V1" s="721" t="str">
        <f>①総合計!R1</f>
        <v>2024.11改定</v>
      </c>
      <c r="W1" s="721"/>
    </row>
    <row r="2" spans="1:24" ht="14.25" thickBot="1" x14ac:dyDescent="0.2">
      <c r="A2" s="2"/>
      <c r="B2" s="2"/>
      <c r="C2" s="2"/>
      <c r="D2" s="2"/>
      <c r="E2" s="2"/>
      <c r="F2" s="2"/>
      <c r="G2" s="2"/>
      <c r="H2" s="2"/>
      <c r="I2" s="2"/>
      <c r="J2" s="2"/>
      <c r="K2" s="2"/>
      <c r="L2" s="2"/>
      <c r="M2" s="2"/>
      <c r="N2" s="2"/>
      <c r="O2" s="2"/>
      <c r="P2" s="2"/>
      <c r="Q2" s="2"/>
      <c r="R2" s="2"/>
      <c r="S2" s="2"/>
      <c r="T2" s="2"/>
      <c r="U2" s="2"/>
      <c r="W2" s="3" t="s">
        <v>122</v>
      </c>
    </row>
    <row r="3" spans="1:24" ht="20.100000000000001" customHeight="1" x14ac:dyDescent="0.15">
      <c r="A3" s="722" t="s">
        <v>1</v>
      </c>
      <c r="B3" s="723"/>
      <c r="C3" s="4"/>
      <c r="D3" s="55" t="s">
        <v>2</v>
      </c>
      <c r="E3" s="5"/>
      <c r="F3" s="5"/>
      <c r="G3" s="6"/>
      <c r="H3" s="716" t="s">
        <v>159</v>
      </c>
      <c r="I3" s="776" t="str">
        <f>IF(①総合計!I3= 0," ",①総合計!I3)</f>
        <v xml:space="preserve"> </v>
      </c>
      <c r="J3" s="753"/>
      <c r="K3" s="754"/>
      <c r="L3" s="716" t="s">
        <v>3</v>
      </c>
      <c r="M3" s="742"/>
      <c r="N3" s="736" t="str">
        <f>IF(SUM(B18,B30)=0," ",SUM(B18,B30))</f>
        <v xml:space="preserve"> </v>
      </c>
      <c r="O3" s="737"/>
      <c r="P3" s="737"/>
      <c r="Q3" s="774" t="str">
        <f>①総合計!$L$3</f>
        <v xml:space="preserve"> </v>
      </c>
      <c r="R3" s="716" t="s">
        <v>4</v>
      </c>
      <c r="S3" s="717"/>
      <c r="T3" s="744" t="str">
        <f>IF(①総合計!Q3=0," ",①総合計!Q3)</f>
        <v xml:space="preserve"> </v>
      </c>
      <c r="U3" s="744"/>
      <c r="V3" s="744"/>
      <c r="W3" s="745"/>
    </row>
    <row r="4" spans="1:24" ht="20.100000000000001" customHeight="1" thickBot="1" x14ac:dyDescent="0.2">
      <c r="A4" s="748" t="str">
        <f>IF(①総合計!A4=0," ",①総合計!A4)</f>
        <v xml:space="preserve"> </v>
      </c>
      <c r="B4" s="749"/>
      <c r="C4" s="437"/>
      <c r="D4" s="750" t="str">
        <f>IF(①総合計!E4=0," ",①総合計!E4)</f>
        <v xml:space="preserve"> </v>
      </c>
      <c r="E4" s="749"/>
      <c r="F4" s="749"/>
      <c r="G4" s="751"/>
      <c r="H4" s="718"/>
      <c r="I4" s="777"/>
      <c r="J4" s="756"/>
      <c r="K4" s="757"/>
      <c r="L4" s="718"/>
      <c r="M4" s="743"/>
      <c r="N4" s="738"/>
      <c r="O4" s="739"/>
      <c r="P4" s="739"/>
      <c r="Q4" s="775"/>
      <c r="R4" s="718"/>
      <c r="S4" s="719"/>
      <c r="T4" s="746"/>
      <c r="U4" s="746"/>
      <c r="V4" s="746"/>
      <c r="W4" s="747"/>
    </row>
    <row r="5" spans="1:24" ht="14.25" thickBot="1" x14ac:dyDescent="0.2">
      <c r="A5" s="187"/>
      <c r="B5" s="428"/>
      <c r="C5" s="2"/>
      <c r="D5" s="2"/>
      <c r="E5" s="2"/>
      <c r="F5" s="2"/>
      <c r="G5" s="2"/>
      <c r="H5" s="2"/>
      <c r="I5" s="2"/>
      <c r="J5" s="2"/>
      <c r="K5" s="2"/>
      <c r="L5" s="2"/>
      <c r="M5" s="2"/>
      <c r="N5" s="2"/>
      <c r="O5" s="2"/>
      <c r="P5" s="2"/>
      <c r="Q5" s="2"/>
      <c r="R5" s="2"/>
      <c r="S5" s="2"/>
      <c r="T5" s="2"/>
      <c r="U5" s="2"/>
      <c r="V5" s="2"/>
      <c r="W5" s="2"/>
    </row>
    <row r="6" spans="1:24" ht="14.25" x14ac:dyDescent="0.15">
      <c r="A6" s="34" t="s">
        <v>103</v>
      </c>
      <c r="B6" s="54"/>
      <c r="C6" s="54"/>
      <c r="D6" s="353" t="s">
        <v>6</v>
      </c>
      <c r="E6" s="430"/>
      <c r="F6" s="733" t="s">
        <v>7</v>
      </c>
      <c r="G6" s="767"/>
      <c r="H6" s="771"/>
      <c r="I6" s="733" t="s">
        <v>8</v>
      </c>
      <c r="J6" s="767"/>
      <c r="K6" s="771"/>
      <c r="L6" s="733" t="s">
        <v>9</v>
      </c>
      <c r="M6" s="767"/>
      <c r="N6" s="771"/>
      <c r="O6" s="733" t="s">
        <v>220</v>
      </c>
      <c r="P6" s="767"/>
      <c r="Q6" s="771"/>
      <c r="R6" s="733" t="s">
        <v>10</v>
      </c>
      <c r="S6" s="767"/>
      <c r="T6" s="771"/>
      <c r="U6" s="733" t="s">
        <v>11</v>
      </c>
      <c r="V6" s="767"/>
      <c r="W6" s="768"/>
      <c r="X6" s="187"/>
    </row>
    <row r="7" spans="1:24" ht="14.25" x14ac:dyDescent="0.15">
      <c r="A7" s="56" t="s">
        <v>45</v>
      </c>
      <c r="B7" s="202" t="s">
        <v>224</v>
      </c>
      <c r="C7" s="769" t="s">
        <v>14</v>
      </c>
      <c r="D7" s="770"/>
      <c r="E7" s="57" t="s">
        <v>15</v>
      </c>
      <c r="F7" s="769" t="s">
        <v>14</v>
      </c>
      <c r="G7" s="770"/>
      <c r="H7" s="58" t="s">
        <v>15</v>
      </c>
      <c r="I7" s="769" t="s">
        <v>14</v>
      </c>
      <c r="J7" s="770"/>
      <c r="K7" s="58" t="s">
        <v>15</v>
      </c>
      <c r="L7" s="769" t="s">
        <v>14</v>
      </c>
      <c r="M7" s="770"/>
      <c r="N7" s="58" t="s">
        <v>15</v>
      </c>
      <c r="O7" s="769" t="s">
        <v>14</v>
      </c>
      <c r="P7" s="770"/>
      <c r="Q7" s="58" t="s">
        <v>15</v>
      </c>
      <c r="R7" s="769" t="s">
        <v>14</v>
      </c>
      <c r="S7" s="770"/>
      <c r="T7" s="58" t="s">
        <v>15</v>
      </c>
      <c r="U7" s="769" t="s">
        <v>14</v>
      </c>
      <c r="V7" s="770"/>
      <c r="W7" s="59" t="s">
        <v>15</v>
      </c>
      <c r="X7" s="187"/>
    </row>
    <row r="8" spans="1:24" ht="23.1" customHeight="1" x14ac:dyDescent="0.15">
      <c r="A8" s="60" t="s">
        <v>123</v>
      </c>
      <c r="B8" s="61" t="s">
        <v>126</v>
      </c>
      <c r="C8" s="345" t="s">
        <v>298</v>
      </c>
      <c r="D8" s="28">
        <v>1020</v>
      </c>
      <c r="E8" s="482"/>
      <c r="F8" s="345" t="s">
        <v>298</v>
      </c>
      <c r="G8" s="28">
        <v>30</v>
      </c>
      <c r="H8" s="489"/>
      <c r="I8" s="427" t="s">
        <v>126</v>
      </c>
      <c r="J8" s="28">
        <v>220</v>
      </c>
      <c r="K8" s="489"/>
      <c r="L8" s="345" t="s">
        <v>298</v>
      </c>
      <c r="M8" s="28">
        <v>20</v>
      </c>
      <c r="N8" s="489"/>
      <c r="O8" s="345" t="s">
        <v>298</v>
      </c>
      <c r="P8" s="28">
        <v>5</v>
      </c>
      <c r="Q8" s="489"/>
      <c r="R8" s="427" t="s">
        <v>333</v>
      </c>
      <c r="S8" s="158">
        <v>30</v>
      </c>
      <c r="T8" s="489"/>
      <c r="U8" s="345" t="s">
        <v>298</v>
      </c>
      <c r="V8" s="28">
        <v>15</v>
      </c>
      <c r="W8" s="494"/>
    </row>
    <row r="9" spans="1:24" ht="23.1" customHeight="1" x14ac:dyDescent="0.15">
      <c r="A9" s="60"/>
      <c r="B9" s="61" t="s">
        <v>127</v>
      </c>
      <c r="C9" s="345" t="s">
        <v>298</v>
      </c>
      <c r="D9" s="28">
        <v>1510</v>
      </c>
      <c r="E9" s="482"/>
      <c r="F9" s="345" t="s">
        <v>298</v>
      </c>
      <c r="G9" s="28">
        <v>60</v>
      </c>
      <c r="H9" s="489"/>
      <c r="I9" s="427" t="s">
        <v>127</v>
      </c>
      <c r="J9" s="28">
        <v>150</v>
      </c>
      <c r="K9" s="489"/>
      <c r="L9" s="345" t="s">
        <v>298</v>
      </c>
      <c r="M9" s="28">
        <v>30</v>
      </c>
      <c r="N9" s="489"/>
      <c r="O9" s="345" t="s">
        <v>298</v>
      </c>
      <c r="P9" s="28">
        <v>10</v>
      </c>
      <c r="Q9" s="489"/>
      <c r="R9" s="427" t="s">
        <v>334</v>
      </c>
      <c r="S9" s="158">
        <v>30</v>
      </c>
      <c r="T9" s="489"/>
      <c r="U9" s="345" t="s">
        <v>298</v>
      </c>
      <c r="V9" s="28">
        <v>20</v>
      </c>
      <c r="W9" s="494"/>
    </row>
    <row r="10" spans="1:24" ht="23.1" customHeight="1" x14ac:dyDescent="0.15">
      <c r="A10" s="89"/>
      <c r="B10" s="61" t="s">
        <v>128</v>
      </c>
      <c r="C10" s="345" t="s">
        <v>298</v>
      </c>
      <c r="D10" s="28">
        <v>1330</v>
      </c>
      <c r="E10" s="482"/>
      <c r="F10" s="345" t="s">
        <v>298</v>
      </c>
      <c r="G10" s="28">
        <v>50</v>
      </c>
      <c r="H10" s="489"/>
      <c r="I10" s="427" t="s">
        <v>128</v>
      </c>
      <c r="J10" s="28">
        <v>70</v>
      </c>
      <c r="K10" s="489"/>
      <c r="L10" s="345" t="s">
        <v>298</v>
      </c>
      <c r="M10" s="28">
        <v>80</v>
      </c>
      <c r="N10" s="489"/>
      <c r="O10" s="345" t="s">
        <v>298</v>
      </c>
      <c r="P10" s="28">
        <v>20</v>
      </c>
      <c r="Q10" s="489"/>
      <c r="R10" s="427" t="s">
        <v>454</v>
      </c>
      <c r="S10" s="158">
        <v>20</v>
      </c>
      <c r="T10" s="489"/>
      <c r="U10" s="345" t="s">
        <v>298</v>
      </c>
      <c r="V10" s="28">
        <v>40</v>
      </c>
      <c r="W10" s="494"/>
    </row>
    <row r="11" spans="1:24" ht="23.1" customHeight="1" x14ac:dyDescent="0.15">
      <c r="A11" s="60" t="s">
        <v>124</v>
      </c>
      <c r="B11" s="61" t="s">
        <v>129</v>
      </c>
      <c r="C11" s="345" t="s">
        <v>298</v>
      </c>
      <c r="D11" s="28">
        <v>810</v>
      </c>
      <c r="E11" s="482"/>
      <c r="F11" s="345" t="s">
        <v>298</v>
      </c>
      <c r="G11" s="28">
        <v>20</v>
      </c>
      <c r="H11" s="489"/>
      <c r="I11" s="427" t="s">
        <v>129</v>
      </c>
      <c r="J11" s="28">
        <v>50</v>
      </c>
      <c r="K11" s="489"/>
      <c r="L11" s="345" t="s">
        <v>298</v>
      </c>
      <c r="M11" s="28">
        <v>10</v>
      </c>
      <c r="N11" s="489"/>
      <c r="O11" s="345" t="s">
        <v>298</v>
      </c>
      <c r="P11" s="28">
        <v>5</v>
      </c>
      <c r="Q11" s="489"/>
      <c r="R11" s="427" t="s">
        <v>335</v>
      </c>
      <c r="S11" s="158">
        <v>40</v>
      </c>
      <c r="T11" s="489"/>
      <c r="U11" s="345" t="s">
        <v>298</v>
      </c>
      <c r="V11" s="28">
        <v>5</v>
      </c>
      <c r="W11" s="494"/>
    </row>
    <row r="12" spans="1:24" ht="23.1" customHeight="1" x14ac:dyDescent="0.15">
      <c r="A12" s="89"/>
      <c r="B12" s="61" t="s">
        <v>130</v>
      </c>
      <c r="C12" s="345"/>
      <c r="D12" s="28">
        <v>1530</v>
      </c>
      <c r="E12" s="482"/>
      <c r="F12" s="431" t="s">
        <v>336</v>
      </c>
      <c r="G12" s="28">
        <v>70</v>
      </c>
      <c r="H12" s="489"/>
      <c r="I12" s="431" t="s">
        <v>336</v>
      </c>
      <c r="J12" s="28">
        <v>210</v>
      </c>
      <c r="K12" s="489"/>
      <c r="L12" s="426" t="s">
        <v>337</v>
      </c>
      <c r="M12" s="28">
        <v>25</v>
      </c>
      <c r="N12" s="489"/>
      <c r="O12" s="426" t="s">
        <v>337</v>
      </c>
      <c r="P12" s="28">
        <v>20</v>
      </c>
      <c r="Q12" s="489"/>
      <c r="R12" s="426" t="s">
        <v>338</v>
      </c>
      <c r="S12" s="158">
        <v>200</v>
      </c>
      <c r="T12" s="489"/>
      <c r="U12" s="426" t="s">
        <v>337</v>
      </c>
      <c r="V12" s="28">
        <v>25</v>
      </c>
      <c r="W12" s="494"/>
    </row>
    <row r="13" spans="1:24" ht="23.1" customHeight="1" x14ac:dyDescent="0.15">
      <c r="A13" s="143" t="s">
        <v>125</v>
      </c>
      <c r="B13" s="61" t="s">
        <v>131</v>
      </c>
      <c r="C13" s="345" t="s">
        <v>298</v>
      </c>
      <c r="D13" s="28">
        <v>1600</v>
      </c>
      <c r="E13" s="482"/>
      <c r="F13" s="427" t="s">
        <v>131</v>
      </c>
      <c r="G13" s="28">
        <v>80</v>
      </c>
      <c r="H13" s="489"/>
      <c r="I13" s="427" t="s">
        <v>131</v>
      </c>
      <c r="J13" s="28">
        <v>150</v>
      </c>
      <c r="K13" s="489"/>
      <c r="L13" s="345" t="s">
        <v>298</v>
      </c>
      <c r="M13" s="28">
        <v>25</v>
      </c>
      <c r="N13" s="489"/>
      <c r="O13" s="345" t="s">
        <v>298</v>
      </c>
      <c r="P13" s="28">
        <v>15</v>
      </c>
      <c r="Q13" s="489"/>
      <c r="R13" s="427" t="s">
        <v>339</v>
      </c>
      <c r="S13" s="158">
        <v>50</v>
      </c>
      <c r="T13" s="489"/>
      <c r="U13" s="345" t="s">
        <v>298</v>
      </c>
      <c r="V13" s="28">
        <v>35</v>
      </c>
      <c r="W13" s="494"/>
    </row>
    <row r="14" spans="1:24" ht="23.1" customHeight="1" x14ac:dyDescent="0.15">
      <c r="A14" s="62"/>
      <c r="B14" s="86" t="s">
        <v>132</v>
      </c>
      <c r="C14" s="429" t="s">
        <v>298</v>
      </c>
      <c r="D14" s="28">
        <v>1170</v>
      </c>
      <c r="E14" s="482"/>
      <c r="F14" s="429" t="s">
        <v>298</v>
      </c>
      <c r="G14" s="28">
        <v>35</v>
      </c>
      <c r="H14" s="489"/>
      <c r="I14" s="429" t="s">
        <v>298</v>
      </c>
      <c r="J14" s="28">
        <v>40</v>
      </c>
      <c r="K14" s="489"/>
      <c r="L14" s="429" t="s">
        <v>298</v>
      </c>
      <c r="M14" s="28">
        <v>10</v>
      </c>
      <c r="N14" s="489"/>
      <c r="O14" s="429" t="s">
        <v>298</v>
      </c>
      <c r="P14" s="28">
        <v>20</v>
      </c>
      <c r="Q14" s="489"/>
      <c r="R14" s="429" t="s">
        <v>298</v>
      </c>
      <c r="S14" s="158">
        <v>10</v>
      </c>
      <c r="T14" s="489"/>
      <c r="U14" s="429" t="s">
        <v>298</v>
      </c>
      <c r="V14" s="28">
        <v>20</v>
      </c>
      <c r="W14" s="494"/>
    </row>
    <row r="15" spans="1:24" ht="22.15" customHeight="1" x14ac:dyDescent="0.15">
      <c r="A15" s="62"/>
      <c r="B15" s="61"/>
      <c r="C15" s="787"/>
      <c r="D15" s="788"/>
      <c r="E15" s="788"/>
      <c r="F15" s="788"/>
      <c r="G15" s="788"/>
      <c r="H15" s="788"/>
      <c r="I15" s="788"/>
      <c r="J15" s="788"/>
      <c r="K15" s="788"/>
      <c r="L15" s="788"/>
      <c r="M15" s="788"/>
      <c r="N15" s="788"/>
      <c r="O15" s="788"/>
      <c r="P15" s="788"/>
      <c r="Q15" s="788"/>
      <c r="R15" s="788"/>
      <c r="S15" s="788"/>
      <c r="T15" s="788"/>
      <c r="U15" s="788"/>
      <c r="V15" s="788"/>
      <c r="W15" s="789"/>
    </row>
    <row r="16" spans="1:24" ht="23.1" customHeight="1" x14ac:dyDescent="0.15">
      <c r="A16" s="62"/>
      <c r="B16" s="61"/>
      <c r="C16" s="345"/>
      <c r="D16" s="28"/>
      <c r="E16" s="483"/>
      <c r="F16" s="129"/>
      <c r="G16" s="28"/>
      <c r="H16" s="464"/>
      <c r="I16" s="129"/>
      <c r="J16" s="28"/>
      <c r="K16" s="492"/>
      <c r="L16" s="129"/>
      <c r="M16" s="28"/>
      <c r="N16" s="492"/>
      <c r="O16" s="129"/>
      <c r="P16" s="28"/>
      <c r="Q16" s="492"/>
      <c r="R16" s="129"/>
      <c r="S16" s="15"/>
      <c r="T16" s="492"/>
      <c r="U16" s="129"/>
      <c r="V16" s="28"/>
      <c r="W16" s="495"/>
    </row>
    <row r="17" spans="1:23" ht="17.25" customHeight="1" x14ac:dyDescent="0.15">
      <c r="A17" s="87" t="s">
        <v>12</v>
      </c>
      <c r="B17" s="73" t="s">
        <v>13</v>
      </c>
      <c r="C17" s="348"/>
      <c r="D17" s="109"/>
      <c r="E17" s="450"/>
      <c r="F17" s="133"/>
      <c r="G17" s="109"/>
      <c r="H17" s="460"/>
      <c r="I17" s="133"/>
      <c r="J17" s="109"/>
      <c r="K17" s="460"/>
      <c r="L17" s="133"/>
      <c r="M17" s="109"/>
      <c r="N17" s="460"/>
      <c r="O17" s="133"/>
      <c r="P17" s="109"/>
      <c r="Q17" s="460"/>
      <c r="R17" s="133"/>
      <c r="S17" s="160"/>
      <c r="T17" s="460"/>
      <c r="U17" s="133"/>
      <c r="V17" s="109"/>
      <c r="W17" s="457"/>
    </row>
    <row r="18" spans="1:23" ht="22.5" customHeight="1" thickBot="1" x14ac:dyDescent="0.2">
      <c r="A18" s="46">
        <f>SUM(D18,G18,J18,M18,P18,S18,V18)</f>
        <v>11040</v>
      </c>
      <c r="B18" s="68">
        <f>SUM(E18,H18,K18,N18,Q18,T18,W18)</f>
        <v>0</v>
      </c>
      <c r="C18" s="346"/>
      <c r="D18" s="113">
        <f>SUM(D8:D16)</f>
        <v>8970</v>
      </c>
      <c r="E18" s="451" t="str">
        <f>IF(SUM(E8:E16)=0," ",SUM(E8:E16))</f>
        <v xml:space="preserve"> </v>
      </c>
      <c r="F18" s="157"/>
      <c r="G18" s="113">
        <f>SUM(G8:G16)</f>
        <v>345</v>
      </c>
      <c r="H18" s="451" t="str">
        <f>IF(SUM(H8:H16)=0," ",SUM(H8:H16))</f>
        <v xml:space="preserve"> </v>
      </c>
      <c r="I18" s="157"/>
      <c r="J18" s="113">
        <f>SUM(J8:J16)</f>
        <v>890</v>
      </c>
      <c r="K18" s="451" t="str">
        <f>IF(SUM(K8:K16)=0," ",SUM(K8:K16))</f>
        <v xml:space="preserve"> </v>
      </c>
      <c r="L18" s="157"/>
      <c r="M18" s="113">
        <f>SUM(M8:M16)</f>
        <v>200</v>
      </c>
      <c r="N18" s="451" t="str">
        <f>IF(SUM(N8:N16)=0," ",SUM(N8:N16))</f>
        <v xml:space="preserve"> </v>
      </c>
      <c r="O18" s="157"/>
      <c r="P18" s="113">
        <f>SUM(P8:P16)</f>
        <v>95</v>
      </c>
      <c r="Q18" s="451" t="str">
        <f>IF(SUM(Q8:Q16)=0," ",SUM(Q8:Q16))</f>
        <v xml:space="preserve"> </v>
      </c>
      <c r="R18" s="157"/>
      <c r="S18" s="113">
        <f>SUM(S8:S16)</f>
        <v>380</v>
      </c>
      <c r="T18" s="451" t="str">
        <f>IF(SUM(T8:T16)=0," ",SUM(T8:T16))</f>
        <v xml:space="preserve"> </v>
      </c>
      <c r="U18" s="157"/>
      <c r="V18" s="113">
        <f>SUM(V8:V16)</f>
        <v>160</v>
      </c>
      <c r="W18" s="458" t="str">
        <f>IF(SUM(W8:W16)=0," ",SUM(W8:W16))</f>
        <v xml:space="preserve"> </v>
      </c>
    </row>
    <row r="19" spans="1:23" ht="9.9499999999999993" customHeight="1" thickBot="1" x14ac:dyDescent="0.2">
      <c r="A19" s="199"/>
      <c r="B19" s="74"/>
      <c r="C19" s="74"/>
      <c r="D19" s="75"/>
      <c r="E19" s="114"/>
      <c r="F19" s="114"/>
      <c r="G19" s="75"/>
      <c r="H19" s="114"/>
      <c r="I19" s="114"/>
      <c r="J19" s="75"/>
      <c r="K19" s="114"/>
      <c r="L19" s="114"/>
      <c r="M19" s="75"/>
      <c r="N19" s="114"/>
      <c r="O19" s="114"/>
      <c r="P19" s="75"/>
      <c r="Q19" s="114"/>
      <c r="R19" s="114"/>
      <c r="S19" s="75"/>
      <c r="T19" s="114"/>
      <c r="U19" s="114"/>
      <c r="V19" s="75"/>
      <c r="W19" s="114"/>
    </row>
    <row r="20" spans="1:23" ht="23.1" customHeight="1" x14ac:dyDescent="0.15">
      <c r="A20" s="77" t="s">
        <v>133</v>
      </c>
      <c r="B20" s="78" t="s">
        <v>136</v>
      </c>
      <c r="C20" s="349" t="s">
        <v>298</v>
      </c>
      <c r="D20" s="47">
        <v>790</v>
      </c>
      <c r="E20" s="484"/>
      <c r="F20" s="349" t="s">
        <v>298</v>
      </c>
      <c r="G20" s="47">
        <v>20</v>
      </c>
      <c r="H20" s="490"/>
      <c r="I20" s="349" t="s">
        <v>298</v>
      </c>
      <c r="J20" s="47">
        <v>20</v>
      </c>
      <c r="K20" s="490"/>
      <c r="L20" s="349" t="s">
        <v>298</v>
      </c>
      <c r="M20" s="47">
        <v>15</v>
      </c>
      <c r="N20" s="490"/>
      <c r="O20" s="349" t="s">
        <v>298</v>
      </c>
      <c r="P20" s="47">
        <v>5</v>
      </c>
      <c r="Q20" s="490"/>
      <c r="R20" s="432" t="s">
        <v>340</v>
      </c>
      <c r="S20" s="192">
        <v>70</v>
      </c>
      <c r="T20" s="490"/>
      <c r="U20" s="349" t="s">
        <v>298</v>
      </c>
      <c r="V20" s="47">
        <v>10</v>
      </c>
      <c r="W20" s="496"/>
    </row>
    <row r="21" spans="1:23" ht="23.1" customHeight="1" x14ac:dyDescent="0.15">
      <c r="A21" s="79" t="s">
        <v>134</v>
      </c>
      <c r="B21" s="70" t="s">
        <v>137</v>
      </c>
      <c r="C21" s="793" t="s">
        <v>298</v>
      </c>
      <c r="D21" s="790">
        <v>890</v>
      </c>
      <c r="E21" s="792"/>
      <c r="F21" s="435" t="s">
        <v>137</v>
      </c>
      <c r="G21" s="15">
        <v>25</v>
      </c>
      <c r="H21" s="491"/>
      <c r="I21" s="435" t="s">
        <v>137</v>
      </c>
      <c r="J21" s="15">
        <v>130</v>
      </c>
      <c r="K21" s="491"/>
      <c r="L21" s="156" t="s">
        <v>341</v>
      </c>
      <c r="M21" s="15">
        <v>10</v>
      </c>
      <c r="N21" s="491"/>
      <c r="O21" s="156" t="s">
        <v>341</v>
      </c>
      <c r="P21" s="15">
        <v>5</v>
      </c>
      <c r="Q21" s="491"/>
      <c r="R21" s="193"/>
      <c r="S21" s="251"/>
      <c r="T21" s="491"/>
      <c r="U21" s="156" t="s">
        <v>341</v>
      </c>
      <c r="V21" s="15">
        <v>10</v>
      </c>
      <c r="W21" s="497"/>
    </row>
    <row r="22" spans="1:23" ht="23.1" customHeight="1" x14ac:dyDescent="0.15">
      <c r="A22" s="115"/>
      <c r="B22" s="70" t="s">
        <v>138</v>
      </c>
      <c r="C22" s="793"/>
      <c r="D22" s="790"/>
      <c r="E22" s="792"/>
      <c r="F22" s="344" t="s">
        <v>298</v>
      </c>
      <c r="G22" s="15">
        <v>10</v>
      </c>
      <c r="H22" s="491"/>
      <c r="I22" s="435" t="s">
        <v>138</v>
      </c>
      <c r="J22" s="15">
        <v>90</v>
      </c>
      <c r="K22" s="491"/>
      <c r="L22" s="344" t="s">
        <v>298</v>
      </c>
      <c r="M22" s="15">
        <v>5</v>
      </c>
      <c r="N22" s="491"/>
      <c r="O22" s="344" t="s">
        <v>298</v>
      </c>
      <c r="P22" s="15">
        <v>10</v>
      </c>
      <c r="Q22" s="491"/>
      <c r="R22" s="433" t="s">
        <v>342</v>
      </c>
      <c r="S22" s="15">
        <v>110</v>
      </c>
      <c r="T22" s="491"/>
      <c r="U22" s="344" t="s">
        <v>298</v>
      </c>
      <c r="V22" s="15">
        <v>5</v>
      </c>
      <c r="W22" s="497"/>
    </row>
    <row r="23" spans="1:23" ht="23.1" customHeight="1" x14ac:dyDescent="0.15">
      <c r="A23" s="63" t="s">
        <v>135</v>
      </c>
      <c r="B23" s="70" t="s">
        <v>256</v>
      </c>
      <c r="C23" s="347"/>
      <c r="D23" s="252"/>
      <c r="E23" s="485"/>
      <c r="F23" s="423" t="s">
        <v>343</v>
      </c>
      <c r="G23" s="15">
        <v>5</v>
      </c>
      <c r="H23" s="491"/>
      <c r="I23" s="794" t="s">
        <v>256</v>
      </c>
      <c r="J23" s="791">
        <v>120</v>
      </c>
      <c r="K23" s="796"/>
      <c r="L23" s="423" t="s">
        <v>343</v>
      </c>
      <c r="M23" s="15">
        <v>5</v>
      </c>
      <c r="N23" s="491"/>
      <c r="O23" s="423" t="s">
        <v>343</v>
      </c>
      <c r="P23" s="15">
        <v>5</v>
      </c>
      <c r="Q23" s="491"/>
      <c r="R23" s="433" t="s">
        <v>346</v>
      </c>
      <c r="S23" s="28">
        <v>40</v>
      </c>
      <c r="T23" s="493"/>
      <c r="U23" s="423" t="s">
        <v>343</v>
      </c>
      <c r="V23" s="15">
        <v>10</v>
      </c>
      <c r="W23" s="497"/>
    </row>
    <row r="24" spans="1:23" ht="23.25" customHeight="1" x14ac:dyDescent="0.15">
      <c r="A24" s="79"/>
      <c r="B24" s="83" t="s">
        <v>292</v>
      </c>
      <c r="C24" s="345" t="s">
        <v>298</v>
      </c>
      <c r="D24" s="15">
        <v>310</v>
      </c>
      <c r="E24" s="486"/>
      <c r="F24" s="345" t="s">
        <v>298</v>
      </c>
      <c r="G24" s="15">
        <v>10</v>
      </c>
      <c r="H24" s="491"/>
      <c r="I24" s="795"/>
      <c r="J24" s="732"/>
      <c r="K24" s="797"/>
      <c r="L24" s="345" t="s">
        <v>298</v>
      </c>
      <c r="M24" s="15">
        <v>10</v>
      </c>
      <c r="N24" s="491"/>
      <c r="O24" s="345" t="s">
        <v>298</v>
      </c>
      <c r="P24" s="15">
        <v>5</v>
      </c>
      <c r="Q24" s="491"/>
      <c r="R24" s="156"/>
      <c r="S24" s="158"/>
      <c r="T24" s="491"/>
      <c r="U24" s="345" t="s">
        <v>298</v>
      </c>
      <c r="V24" s="15">
        <v>5</v>
      </c>
      <c r="W24" s="497"/>
    </row>
    <row r="25" spans="1:23" ht="23.1" customHeight="1" x14ac:dyDescent="0.15">
      <c r="A25" s="79"/>
      <c r="B25" s="83" t="s">
        <v>287</v>
      </c>
      <c r="C25" s="414"/>
      <c r="D25" s="15"/>
      <c r="E25" s="486"/>
      <c r="F25" s="423" t="s">
        <v>344</v>
      </c>
      <c r="G25" s="15">
        <v>10</v>
      </c>
      <c r="H25" s="491"/>
      <c r="I25" s="435" t="s">
        <v>345</v>
      </c>
      <c r="J25" s="15">
        <v>40</v>
      </c>
      <c r="K25" s="491"/>
      <c r="L25" s="423" t="s">
        <v>344</v>
      </c>
      <c r="M25" s="15">
        <v>5</v>
      </c>
      <c r="N25" s="491"/>
      <c r="O25" s="423" t="s">
        <v>344</v>
      </c>
      <c r="P25" s="15">
        <v>5</v>
      </c>
      <c r="Q25" s="491"/>
      <c r="R25" s="153"/>
      <c r="S25" s="158"/>
      <c r="T25" s="493"/>
      <c r="U25" s="423" t="s">
        <v>344</v>
      </c>
      <c r="V25" s="15">
        <v>5</v>
      </c>
      <c r="W25" s="497"/>
    </row>
    <row r="26" spans="1:23" ht="23.1" customHeight="1" x14ac:dyDescent="0.15">
      <c r="A26" s="79"/>
      <c r="B26" s="434" t="s">
        <v>255</v>
      </c>
      <c r="C26" s="345" t="s">
        <v>298</v>
      </c>
      <c r="D26" s="28">
        <v>410</v>
      </c>
      <c r="E26" s="482"/>
      <c r="F26" s="345" t="s">
        <v>298</v>
      </c>
      <c r="G26" s="28">
        <v>5</v>
      </c>
      <c r="H26" s="489"/>
      <c r="I26" s="345" t="s">
        <v>298</v>
      </c>
      <c r="J26" s="28">
        <v>10</v>
      </c>
      <c r="K26" s="489"/>
      <c r="L26" s="345" t="s">
        <v>298</v>
      </c>
      <c r="M26" s="28">
        <v>5</v>
      </c>
      <c r="N26" s="489"/>
      <c r="O26" s="345" t="s">
        <v>298</v>
      </c>
      <c r="P26" s="28">
        <v>5</v>
      </c>
      <c r="Q26" s="489"/>
      <c r="R26" s="345" t="s">
        <v>298</v>
      </c>
      <c r="S26" s="158">
        <v>10</v>
      </c>
      <c r="T26" s="491"/>
      <c r="U26" s="153"/>
      <c r="V26" s="15"/>
      <c r="W26" s="497"/>
    </row>
    <row r="27" spans="1:23" ht="23.1" customHeight="1" x14ac:dyDescent="0.15">
      <c r="A27" s="79"/>
      <c r="B27" s="70" t="s">
        <v>139</v>
      </c>
      <c r="C27" s="345" t="s">
        <v>298</v>
      </c>
      <c r="D27" s="15">
        <v>170</v>
      </c>
      <c r="E27" s="486"/>
      <c r="F27" s="156"/>
      <c r="G27" s="15"/>
      <c r="H27" s="491"/>
      <c r="I27" s="156"/>
      <c r="J27" s="15"/>
      <c r="K27" s="491"/>
      <c r="L27" s="156"/>
      <c r="M27" s="15"/>
      <c r="N27" s="491"/>
      <c r="O27" s="156"/>
      <c r="P27" s="15"/>
      <c r="Q27" s="491"/>
      <c r="R27" s="345" t="s">
        <v>298</v>
      </c>
      <c r="S27" s="158">
        <v>20</v>
      </c>
      <c r="T27" s="493"/>
      <c r="U27" s="156"/>
      <c r="V27" s="15"/>
      <c r="W27" s="497"/>
    </row>
    <row r="28" spans="1:23" ht="23.1" customHeight="1" x14ac:dyDescent="0.15">
      <c r="A28" s="79"/>
      <c r="B28" s="70" t="s">
        <v>140</v>
      </c>
      <c r="C28" s="347"/>
      <c r="D28" s="15">
        <v>380</v>
      </c>
      <c r="E28" s="486"/>
      <c r="F28" s="156" t="s">
        <v>347</v>
      </c>
      <c r="G28" s="15">
        <v>15</v>
      </c>
      <c r="H28" s="491"/>
      <c r="I28" s="435" t="s">
        <v>140</v>
      </c>
      <c r="J28" s="15">
        <v>180</v>
      </c>
      <c r="K28" s="491"/>
      <c r="L28" s="156" t="s">
        <v>347</v>
      </c>
      <c r="M28" s="15">
        <v>5</v>
      </c>
      <c r="N28" s="491"/>
      <c r="O28" s="156" t="s">
        <v>347</v>
      </c>
      <c r="P28" s="15">
        <v>5</v>
      </c>
      <c r="Q28" s="491"/>
      <c r="R28" s="156" t="s">
        <v>347</v>
      </c>
      <c r="S28" s="158">
        <v>30</v>
      </c>
      <c r="T28" s="491"/>
      <c r="U28" s="156" t="s">
        <v>347</v>
      </c>
      <c r="V28" s="15">
        <v>5</v>
      </c>
      <c r="W28" s="497"/>
    </row>
    <row r="29" spans="1:23" ht="17.25" customHeight="1" x14ac:dyDescent="0.15">
      <c r="A29" s="87" t="s">
        <v>12</v>
      </c>
      <c r="B29" s="407" t="s">
        <v>13</v>
      </c>
      <c r="C29" s="348"/>
      <c r="D29" s="109"/>
      <c r="E29" s="487"/>
      <c r="F29" s="133"/>
      <c r="G29" s="109"/>
      <c r="H29" s="460"/>
      <c r="I29" s="133"/>
      <c r="J29" s="109"/>
      <c r="K29" s="460"/>
      <c r="L29" s="133"/>
      <c r="M29" s="109"/>
      <c r="N29" s="460"/>
      <c r="O29" s="133"/>
      <c r="P29" s="109"/>
      <c r="Q29" s="460"/>
      <c r="R29" s="133"/>
      <c r="S29" s="160"/>
      <c r="T29" s="460"/>
      <c r="U29" s="133"/>
      <c r="V29" s="109"/>
      <c r="W29" s="457"/>
    </row>
    <row r="30" spans="1:23" ht="22.5" customHeight="1" thickBot="1" x14ac:dyDescent="0.2">
      <c r="A30" s="46">
        <f>SUM(D30,G30,J30,M30,P30,S30,V30)</f>
        <v>4075</v>
      </c>
      <c r="B30" s="68">
        <f>SUM(E30,H30,K30,N30,Q30,T30,W30)</f>
        <v>0</v>
      </c>
      <c r="C30" s="346"/>
      <c r="D30" s="113">
        <f>SUM(D20:D28)</f>
        <v>2950</v>
      </c>
      <c r="E30" s="488" t="str">
        <f>IF(SUM(E20:E28)=0," ",SUM(E20:E28))</f>
        <v xml:space="preserve"> </v>
      </c>
      <c r="F30" s="157"/>
      <c r="G30" s="113">
        <f>SUM(G20:G28)</f>
        <v>100</v>
      </c>
      <c r="H30" s="451" t="str">
        <f>IF(SUM(H20:H28)=0," ",SUM(H20:H28))</f>
        <v xml:space="preserve"> </v>
      </c>
      <c r="I30" s="157"/>
      <c r="J30" s="113">
        <f>SUM(J20:J28)</f>
        <v>590</v>
      </c>
      <c r="K30" s="451" t="str">
        <f>IF(SUM(K20:K28)=0," ",SUM(K20:K28))</f>
        <v xml:space="preserve"> </v>
      </c>
      <c r="L30" s="157"/>
      <c r="M30" s="113">
        <f>SUM(M20:M28)</f>
        <v>60</v>
      </c>
      <c r="N30" s="451" t="str">
        <f>IF(SUM(N20:N28)=0," ",SUM(N20:N28))</f>
        <v xml:space="preserve"> </v>
      </c>
      <c r="O30" s="157"/>
      <c r="P30" s="113">
        <f>SUM(P20:P28)</f>
        <v>45</v>
      </c>
      <c r="Q30" s="451" t="str">
        <f>IF(SUM(Q20:Q28)=0," ",SUM(Q20:Q28))</f>
        <v xml:space="preserve"> </v>
      </c>
      <c r="R30" s="157"/>
      <c r="S30" s="113">
        <f>SUM(S20:S28)</f>
        <v>280</v>
      </c>
      <c r="T30" s="451" t="str">
        <f>IF(SUM(T20:T28)=0," ",SUM(T20:T28))</f>
        <v xml:space="preserve"> </v>
      </c>
      <c r="U30" s="157"/>
      <c r="V30" s="113">
        <f>SUM(V20:V28)</f>
        <v>50</v>
      </c>
      <c r="W30" s="458" t="str">
        <f>IF(SUM(W20:W28)=0," ",SUM(W20:W28))</f>
        <v xml:space="preserve"> </v>
      </c>
    </row>
    <row r="31" spans="1:23" ht="14.25" x14ac:dyDescent="0.15">
      <c r="A31" s="2"/>
      <c r="B31" s="10" t="s">
        <v>304</v>
      </c>
      <c r="C31" s="2"/>
      <c r="D31" s="2"/>
      <c r="E31" s="2"/>
      <c r="F31" s="2"/>
      <c r="G31" s="2"/>
      <c r="H31" s="2"/>
      <c r="I31" s="2"/>
      <c r="J31" s="2"/>
      <c r="K31" s="2"/>
      <c r="L31" s="2"/>
      <c r="M31" s="2"/>
      <c r="N31" s="2"/>
      <c r="O31" s="2"/>
      <c r="P31" s="2"/>
      <c r="Q31" s="2"/>
      <c r="R31" s="2"/>
      <c r="S31" s="2"/>
      <c r="T31" s="2"/>
      <c r="U31" s="2"/>
      <c r="V31" s="2"/>
      <c r="W31" s="2"/>
    </row>
    <row r="32" spans="1:23" ht="24" x14ac:dyDescent="0.15">
      <c r="A32" s="11"/>
      <c r="B32" s="2" t="s">
        <v>291</v>
      </c>
      <c r="C32" s="2"/>
      <c r="D32" s="2"/>
      <c r="E32" s="2"/>
      <c r="F32" s="2"/>
      <c r="G32" s="2"/>
      <c r="H32" s="2"/>
      <c r="I32" s="2"/>
      <c r="J32" s="2"/>
      <c r="K32" s="2"/>
      <c r="L32" s="2"/>
      <c r="M32" s="2"/>
      <c r="N32" s="2"/>
      <c r="O32" s="2"/>
      <c r="P32" s="2"/>
      <c r="Q32" s="2"/>
      <c r="R32" s="2"/>
      <c r="S32" s="2"/>
      <c r="T32" s="2"/>
      <c r="U32" s="2"/>
      <c r="V32" s="2"/>
      <c r="W32" s="2"/>
    </row>
    <row r="33" spans="1:23" ht="24" x14ac:dyDescent="0.15">
      <c r="A33" s="11"/>
      <c r="B33" s="2"/>
      <c r="C33" s="2"/>
      <c r="D33" s="2"/>
      <c r="E33" s="2"/>
      <c r="F33" s="2"/>
      <c r="G33" s="2"/>
      <c r="H33" s="2"/>
      <c r="I33" s="2"/>
      <c r="J33" s="2"/>
      <c r="K33" s="2"/>
      <c r="L33" s="2"/>
      <c r="M33" s="2"/>
      <c r="N33" s="2"/>
      <c r="O33" s="2"/>
      <c r="P33" s="2"/>
      <c r="Q33" s="2"/>
      <c r="R33" s="2"/>
      <c r="S33" s="2"/>
      <c r="T33" s="2"/>
      <c r="U33" s="2"/>
      <c r="V33" s="2"/>
      <c r="W33" s="2"/>
    </row>
    <row r="34" spans="1:23" ht="24" x14ac:dyDescent="0.15">
      <c r="A34" s="11"/>
    </row>
    <row r="35" spans="1:23" ht="24" x14ac:dyDescent="0.15">
      <c r="A35" s="116"/>
    </row>
  </sheetData>
  <sheetProtection sheet="1" objects="1" scenarios="1"/>
  <mergeCells count="32">
    <mergeCell ref="C15:W15"/>
    <mergeCell ref="L3:M4"/>
    <mergeCell ref="D21:D22"/>
    <mergeCell ref="J23:J24"/>
    <mergeCell ref="E21:E22"/>
    <mergeCell ref="F6:H6"/>
    <mergeCell ref="C7:D7"/>
    <mergeCell ref="F7:G7"/>
    <mergeCell ref="I7:J7"/>
    <mergeCell ref="L7:M7"/>
    <mergeCell ref="O7:P7"/>
    <mergeCell ref="R7:S7"/>
    <mergeCell ref="U7:V7"/>
    <mergeCell ref="C21:C22"/>
    <mergeCell ref="I23:I24"/>
    <mergeCell ref="K23:K24"/>
    <mergeCell ref="V1:W1"/>
    <mergeCell ref="U6:W6"/>
    <mergeCell ref="R6:T6"/>
    <mergeCell ref="O6:Q6"/>
    <mergeCell ref="A3:B3"/>
    <mergeCell ref="H3:H4"/>
    <mergeCell ref="T3:W4"/>
    <mergeCell ref="A4:B4"/>
    <mergeCell ref="D4:G4"/>
    <mergeCell ref="N3:P4"/>
    <mergeCell ref="R3:S4"/>
    <mergeCell ref="L6:N6"/>
    <mergeCell ref="A1:U1"/>
    <mergeCell ref="I3:K4"/>
    <mergeCell ref="Q3:Q4"/>
    <mergeCell ref="I6:K6"/>
  </mergeCells>
  <phoneticPr fontId="3"/>
  <printOptions horizontalCentered="1" verticalCentered="1"/>
  <pageMargins left="0.39370078740157483" right="0" top="0.59055118110236227" bottom="0.59055118110236227" header="0.51181102362204722" footer="0.31496062992125984"/>
  <pageSetup paperSize="9" scale="80" orientation="landscape" r:id="rId1"/>
  <headerFooter alignWithMargins="0">
    <oddFooter xml:space="preserve">&amp;C&amp;"ＭＳ Ｐゴシック,太字"日本海折込センター&amp;R&amp;"ＭＳ Ｐゴシック,太字"
9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34"/>
  <sheetViews>
    <sheetView view="pageBreakPreview" zoomScale="75" zoomScaleNormal="75" zoomScaleSheetLayoutView="75" workbookViewId="0">
      <pane xSplit="2" ySplit="7" topLeftCell="C8" activePane="bottomRight" state="frozen"/>
      <selection activeCell="X9" sqref="X9"/>
      <selection pane="topRight" activeCell="X9" sqref="X9"/>
      <selection pane="bottomLeft" activeCell="X9" sqref="X9"/>
      <selection pane="bottomRight" activeCell="X9" sqref="X9"/>
    </sheetView>
  </sheetViews>
  <sheetFormatPr defaultColWidth="9" defaultRowHeight="13.5" x14ac:dyDescent="0.15"/>
  <cols>
    <col min="1" max="1" width="12.75" style="1" customWidth="1"/>
    <col min="2" max="2" width="9.75" style="1" customWidth="1"/>
    <col min="3" max="3" width="4.75" style="1" customWidth="1"/>
    <col min="4" max="4" width="8.125" style="1" customWidth="1"/>
    <col min="5" max="5" width="9.5" style="1" customWidth="1"/>
    <col min="6" max="6" width="4.75" style="1" customWidth="1"/>
    <col min="7" max="7" width="8.125" style="1" customWidth="1"/>
    <col min="8" max="8" width="9.5" style="1" customWidth="1"/>
    <col min="9" max="9" width="4.75" style="1" customWidth="1"/>
    <col min="10" max="10" width="8.125" style="1" customWidth="1"/>
    <col min="11" max="11" width="9.5" style="1" customWidth="1"/>
    <col min="12" max="12" width="4.75" style="1" customWidth="1"/>
    <col min="13" max="13" width="8.125" style="1" customWidth="1"/>
    <col min="14" max="14" width="9.5" style="1" customWidth="1"/>
    <col min="15" max="15" width="4.75" style="1" customWidth="1"/>
    <col min="16" max="16" width="8.125" style="1" customWidth="1"/>
    <col min="17" max="17" width="9.5" style="1" customWidth="1"/>
    <col min="18" max="18" width="4.75" style="1" customWidth="1"/>
    <col min="19" max="19" width="8.125" style="1" customWidth="1"/>
    <col min="20" max="20" width="9.5" style="1" customWidth="1"/>
    <col min="21" max="21" width="4.75" style="1" customWidth="1"/>
    <col min="22" max="22" width="8.125" style="1" customWidth="1"/>
    <col min="23" max="23" width="9.5" style="1" customWidth="1"/>
    <col min="24" max="16384" width="9" style="1"/>
  </cols>
  <sheetData>
    <row r="1" spans="1:24" ht="17.25" x14ac:dyDescent="0.15">
      <c r="A1" s="720" t="s">
        <v>0</v>
      </c>
      <c r="B1" s="720"/>
      <c r="C1" s="720"/>
      <c r="D1" s="720"/>
      <c r="E1" s="720"/>
      <c r="F1" s="720"/>
      <c r="G1" s="720"/>
      <c r="H1" s="720"/>
      <c r="I1" s="720"/>
      <c r="J1" s="720"/>
      <c r="K1" s="720"/>
      <c r="L1" s="720"/>
      <c r="M1" s="720"/>
      <c r="N1" s="720"/>
      <c r="O1" s="720"/>
      <c r="P1" s="720"/>
      <c r="Q1" s="720"/>
      <c r="R1" s="720"/>
      <c r="S1" s="720"/>
      <c r="T1" s="720"/>
      <c r="U1" s="720"/>
      <c r="V1" s="721" t="str">
        <f>①総合計!R1</f>
        <v>2024.11改定</v>
      </c>
      <c r="W1" s="721"/>
    </row>
    <row r="2" spans="1:24" ht="14.25" thickBot="1" x14ac:dyDescent="0.2">
      <c r="A2" s="2"/>
      <c r="B2" s="2"/>
      <c r="C2" s="2"/>
      <c r="D2" s="2"/>
      <c r="E2" s="2"/>
      <c r="F2" s="2"/>
      <c r="G2" s="2"/>
      <c r="H2" s="2"/>
      <c r="I2" s="2"/>
      <c r="J2" s="2"/>
      <c r="K2" s="2"/>
      <c r="L2" s="2"/>
      <c r="M2" s="2"/>
      <c r="N2" s="2"/>
      <c r="O2" s="2"/>
      <c r="P2" s="2"/>
      <c r="Q2" s="2"/>
      <c r="R2" s="2"/>
      <c r="S2" s="2"/>
      <c r="T2" s="2"/>
      <c r="U2" s="2"/>
      <c r="V2" s="2"/>
      <c r="W2" s="3" t="s">
        <v>141</v>
      </c>
    </row>
    <row r="3" spans="1:24" ht="20.100000000000001" customHeight="1" x14ac:dyDescent="0.15">
      <c r="A3" s="722" t="s">
        <v>1</v>
      </c>
      <c r="B3" s="723"/>
      <c r="C3" s="4"/>
      <c r="D3" s="55" t="s">
        <v>2</v>
      </c>
      <c r="E3" s="5"/>
      <c r="F3" s="5"/>
      <c r="G3" s="6"/>
      <c r="H3" s="716" t="s">
        <v>159</v>
      </c>
      <c r="I3" s="776" t="str">
        <f>IF(①総合計!I3= 0," ",①総合計!I3)</f>
        <v xml:space="preserve"> </v>
      </c>
      <c r="J3" s="753"/>
      <c r="K3" s="754"/>
      <c r="L3" s="716" t="s">
        <v>3</v>
      </c>
      <c r="M3" s="742"/>
      <c r="N3" s="736" t="str">
        <f>IF(SUM(B15,B31)=0," ",SUM(B15,B31))</f>
        <v xml:space="preserve"> </v>
      </c>
      <c r="O3" s="737"/>
      <c r="P3" s="737"/>
      <c r="Q3" s="774" t="str">
        <f>①総合計!$L$3</f>
        <v xml:space="preserve"> </v>
      </c>
      <c r="R3" s="716" t="s">
        <v>4</v>
      </c>
      <c r="S3" s="717"/>
      <c r="T3" s="744" t="str">
        <f>IF(①総合計!Q3=0," ",①総合計!Q3)</f>
        <v xml:space="preserve"> </v>
      </c>
      <c r="U3" s="744"/>
      <c r="V3" s="744"/>
      <c r="W3" s="745"/>
    </row>
    <row r="4" spans="1:24" ht="20.100000000000001" customHeight="1" thickBot="1" x14ac:dyDescent="0.2">
      <c r="A4" s="748" t="str">
        <f>IF(①総合計!A4=0," ",①総合計!A4)</f>
        <v xml:space="preserve"> </v>
      </c>
      <c r="B4" s="749"/>
      <c r="C4" s="437"/>
      <c r="D4" s="750" t="str">
        <f>IF(①総合計!E4=0," ",①総合計!E4)</f>
        <v xml:space="preserve"> </v>
      </c>
      <c r="E4" s="749"/>
      <c r="F4" s="749"/>
      <c r="G4" s="751"/>
      <c r="H4" s="718"/>
      <c r="I4" s="777"/>
      <c r="J4" s="756"/>
      <c r="K4" s="757"/>
      <c r="L4" s="718"/>
      <c r="M4" s="743"/>
      <c r="N4" s="738"/>
      <c r="O4" s="739"/>
      <c r="P4" s="739"/>
      <c r="Q4" s="775"/>
      <c r="R4" s="718"/>
      <c r="S4" s="719"/>
      <c r="T4" s="746"/>
      <c r="U4" s="746"/>
      <c r="V4" s="746"/>
      <c r="W4" s="747"/>
    </row>
    <row r="5" spans="1:24" ht="14.25" thickBot="1" x14ac:dyDescent="0.2">
      <c r="A5" s="187"/>
      <c r="B5" s="2"/>
      <c r="C5" s="2"/>
      <c r="D5" s="2"/>
      <c r="E5" s="2"/>
      <c r="F5" s="2"/>
      <c r="G5" s="2"/>
      <c r="H5" s="2"/>
      <c r="I5" s="2"/>
      <c r="J5" s="2"/>
      <c r="K5" s="2"/>
      <c r="L5" s="2"/>
      <c r="M5" s="2"/>
      <c r="N5" s="2"/>
      <c r="O5" s="2"/>
      <c r="P5" s="2"/>
      <c r="Q5" s="2"/>
      <c r="R5" s="2"/>
      <c r="S5" s="2"/>
      <c r="T5" s="2"/>
      <c r="U5" s="2"/>
      <c r="V5" s="2"/>
      <c r="W5" s="2"/>
    </row>
    <row r="6" spans="1:24" ht="14.25" x14ac:dyDescent="0.15">
      <c r="A6" s="34" t="s">
        <v>103</v>
      </c>
      <c r="B6" s="54"/>
      <c r="C6" s="54"/>
      <c r="D6" s="353" t="s">
        <v>6</v>
      </c>
      <c r="E6" s="430"/>
      <c r="F6" s="733" t="s">
        <v>7</v>
      </c>
      <c r="G6" s="767"/>
      <c r="H6" s="771"/>
      <c r="I6" s="733" t="s">
        <v>8</v>
      </c>
      <c r="J6" s="767"/>
      <c r="K6" s="771"/>
      <c r="L6" s="733" t="s">
        <v>9</v>
      </c>
      <c r="M6" s="767"/>
      <c r="N6" s="771"/>
      <c r="O6" s="733" t="s">
        <v>220</v>
      </c>
      <c r="P6" s="767"/>
      <c r="Q6" s="771"/>
      <c r="R6" s="189"/>
      <c r="S6" s="771" t="s">
        <v>10</v>
      </c>
      <c r="T6" s="702"/>
      <c r="U6" s="733" t="s">
        <v>11</v>
      </c>
      <c r="V6" s="767"/>
      <c r="W6" s="768"/>
      <c r="X6" s="187"/>
    </row>
    <row r="7" spans="1:24" ht="14.25" x14ac:dyDescent="0.15">
      <c r="A7" s="56" t="s">
        <v>45</v>
      </c>
      <c r="B7" s="202" t="s">
        <v>224</v>
      </c>
      <c r="C7" s="416"/>
      <c r="D7" s="190" t="s">
        <v>14</v>
      </c>
      <c r="E7" s="57" t="s">
        <v>15</v>
      </c>
      <c r="F7" s="769" t="s">
        <v>14</v>
      </c>
      <c r="G7" s="770"/>
      <c r="H7" s="58" t="s">
        <v>15</v>
      </c>
      <c r="I7" s="769" t="s">
        <v>14</v>
      </c>
      <c r="J7" s="770"/>
      <c r="K7" s="58" t="s">
        <v>15</v>
      </c>
      <c r="L7" s="769" t="s">
        <v>14</v>
      </c>
      <c r="M7" s="770"/>
      <c r="N7" s="58" t="s">
        <v>15</v>
      </c>
      <c r="O7" s="769" t="s">
        <v>14</v>
      </c>
      <c r="P7" s="770"/>
      <c r="Q7" s="58" t="s">
        <v>15</v>
      </c>
      <c r="R7" s="57"/>
      <c r="S7" s="191" t="s">
        <v>14</v>
      </c>
      <c r="T7" s="58" t="s">
        <v>15</v>
      </c>
      <c r="U7" s="769" t="s">
        <v>14</v>
      </c>
      <c r="V7" s="770"/>
      <c r="W7" s="59" t="s">
        <v>15</v>
      </c>
      <c r="X7" s="187"/>
    </row>
    <row r="8" spans="1:24" ht="23.1" customHeight="1" x14ac:dyDescent="0.15">
      <c r="A8" s="60" t="s">
        <v>25</v>
      </c>
      <c r="B8" s="61" t="s">
        <v>142</v>
      </c>
      <c r="C8" s="345"/>
      <c r="D8" s="28">
        <v>2010</v>
      </c>
      <c r="E8" s="482"/>
      <c r="F8" s="325" t="s">
        <v>142</v>
      </c>
      <c r="G8" s="15">
        <v>100</v>
      </c>
      <c r="H8" s="489"/>
      <c r="I8" s="411" t="s">
        <v>142</v>
      </c>
      <c r="J8" s="15">
        <v>230</v>
      </c>
      <c r="K8" s="323"/>
      <c r="L8" s="325" t="s">
        <v>142</v>
      </c>
      <c r="M8" s="15">
        <v>140</v>
      </c>
      <c r="N8" s="489"/>
      <c r="O8" s="360" t="s">
        <v>353</v>
      </c>
      <c r="P8" s="15">
        <v>30</v>
      </c>
      <c r="Q8" s="489"/>
      <c r="R8" s="325" t="s">
        <v>142</v>
      </c>
      <c r="S8" s="158">
        <v>1250</v>
      </c>
      <c r="T8" s="323"/>
      <c r="U8" s="325" t="s">
        <v>142</v>
      </c>
      <c r="V8" s="15">
        <v>200</v>
      </c>
      <c r="W8" s="494"/>
    </row>
    <row r="9" spans="1:24" ht="23.1" customHeight="1" x14ac:dyDescent="0.15">
      <c r="A9" s="62"/>
      <c r="B9" s="61" t="s">
        <v>143</v>
      </c>
      <c r="C9" s="345"/>
      <c r="D9" s="28"/>
      <c r="E9" s="482"/>
      <c r="F9" s="325" t="s">
        <v>348</v>
      </c>
      <c r="G9" s="15">
        <v>40</v>
      </c>
      <c r="H9" s="489"/>
      <c r="I9" s="411" t="s">
        <v>348</v>
      </c>
      <c r="J9" s="28">
        <v>50</v>
      </c>
      <c r="K9" s="323"/>
      <c r="L9" s="325" t="s">
        <v>351</v>
      </c>
      <c r="M9" s="28">
        <v>10</v>
      </c>
      <c r="N9" s="489"/>
      <c r="O9" s="360" t="s">
        <v>354</v>
      </c>
      <c r="P9" s="28">
        <v>10</v>
      </c>
      <c r="Q9" s="489"/>
      <c r="R9" s="325"/>
      <c r="S9" s="251"/>
      <c r="T9" s="323"/>
      <c r="U9" s="117"/>
      <c r="V9" s="28"/>
      <c r="W9" s="499"/>
    </row>
    <row r="10" spans="1:24" ht="23.1" customHeight="1" x14ac:dyDescent="0.15">
      <c r="A10" s="62"/>
      <c r="B10" s="61" t="s">
        <v>144</v>
      </c>
      <c r="C10" s="345"/>
      <c r="D10" s="28">
        <v>1950</v>
      </c>
      <c r="E10" s="482"/>
      <c r="F10" s="325" t="s">
        <v>349</v>
      </c>
      <c r="G10" s="15">
        <v>40</v>
      </c>
      <c r="H10" s="489"/>
      <c r="I10" s="411" t="s">
        <v>349</v>
      </c>
      <c r="J10" s="28">
        <v>490</v>
      </c>
      <c r="K10" s="323"/>
      <c r="L10" s="325" t="s">
        <v>349</v>
      </c>
      <c r="M10" s="28">
        <v>35</v>
      </c>
      <c r="N10" s="489"/>
      <c r="O10" s="360" t="s">
        <v>355</v>
      </c>
      <c r="P10" s="28">
        <v>25</v>
      </c>
      <c r="Q10" s="489"/>
      <c r="R10" s="325" t="s">
        <v>349</v>
      </c>
      <c r="S10" s="158">
        <v>170</v>
      </c>
      <c r="T10" s="323"/>
      <c r="U10" s="117"/>
      <c r="V10" s="28"/>
      <c r="W10" s="499"/>
    </row>
    <row r="11" spans="1:24" ht="23.1" customHeight="1" x14ac:dyDescent="0.15">
      <c r="A11" s="62"/>
      <c r="B11" s="61" t="s">
        <v>145</v>
      </c>
      <c r="C11" s="345"/>
      <c r="D11" s="28">
        <v>1500</v>
      </c>
      <c r="E11" s="482"/>
      <c r="F11" s="411" t="s">
        <v>350</v>
      </c>
      <c r="G11" s="15">
        <v>40</v>
      </c>
      <c r="H11" s="489"/>
      <c r="I11" s="411" t="s">
        <v>145</v>
      </c>
      <c r="J11" s="28">
        <v>190</v>
      </c>
      <c r="K11" s="323"/>
      <c r="L11" s="325" t="s">
        <v>145</v>
      </c>
      <c r="M11" s="28">
        <v>20</v>
      </c>
      <c r="N11" s="489"/>
      <c r="O11" s="360" t="s">
        <v>356</v>
      </c>
      <c r="P11" s="28">
        <v>15</v>
      </c>
      <c r="Q11" s="489"/>
      <c r="R11" s="325" t="s">
        <v>145</v>
      </c>
      <c r="S11" s="158">
        <v>260</v>
      </c>
      <c r="T11" s="323"/>
      <c r="U11" s="117"/>
      <c r="V11" s="28"/>
      <c r="W11" s="499"/>
    </row>
    <row r="12" spans="1:24" ht="23.1" customHeight="1" x14ac:dyDescent="0.15">
      <c r="A12" s="62"/>
      <c r="B12" s="61" t="s">
        <v>146</v>
      </c>
      <c r="C12" s="345"/>
      <c r="D12" s="28">
        <v>1620</v>
      </c>
      <c r="E12" s="482"/>
      <c r="F12" s="411" t="s">
        <v>350</v>
      </c>
      <c r="G12" s="15">
        <v>40</v>
      </c>
      <c r="H12" s="489"/>
      <c r="I12" s="411" t="s">
        <v>146</v>
      </c>
      <c r="J12" s="28">
        <v>140</v>
      </c>
      <c r="K12" s="323"/>
      <c r="L12" s="325" t="s">
        <v>352</v>
      </c>
      <c r="M12" s="28">
        <v>55</v>
      </c>
      <c r="N12" s="489"/>
      <c r="O12" s="360" t="s">
        <v>357</v>
      </c>
      <c r="P12" s="28">
        <v>15</v>
      </c>
      <c r="Q12" s="489"/>
      <c r="R12" s="325" t="s">
        <v>352</v>
      </c>
      <c r="S12" s="158">
        <v>310</v>
      </c>
      <c r="T12" s="323"/>
      <c r="U12" s="117"/>
      <c r="V12" s="28"/>
      <c r="W12" s="499"/>
    </row>
    <row r="13" spans="1:24" ht="23.1" customHeight="1" x14ac:dyDescent="0.15">
      <c r="A13" s="62"/>
      <c r="B13" s="61" t="s">
        <v>121</v>
      </c>
      <c r="C13" s="345"/>
      <c r="D13" s="28">
        <v>1320</v>
      </c>
      <c r="E13" s="482"/>
      <c r="F13" s="411" t="s">
        <v>121</v>
      </c>
      <c r="G13" s="28">
        <v>50</v>
      </c>
      <c r="H13" s="489"/>
      <c r="I13" s="96"/>
      <c r="J13" s="194"/>
      <c r="K13" s="131"/>
      <c r="L13" s="325" t="s">
        <v>121</v>
      </c>
      <c r="M13" s="28">
        <v>45</v>
      </c>
      <c r="N13" s="489"/>
      <c r="O13" s="360" t="s">
        <v>358</v>
      </c>
      <c r="P13" s="28">
        <v>25</v>
      </c>
      <c r="Q13" s="489"/>
      <c r="R13" s="325" t="s">
        <v>121</v>
      </c>
      <c r="S13" s="158">
        <v>70</v>
      </c>
      <c r="T13" s="323"/>
      <c r="U13" s="14"/>
      <c r="V13" s="28"/>
      <c r="W13" s="499"/>
    </row>
    <row r="14" spans="1:24" ht="17.25" customHeight="1" x14ac:dyDescent="0.15">
      <c r="A14" s="87" t="s">
        <v>12</v>
      </c>
      <c r="B14" s="407" t="s">
        <v>13</v>
      </c>
      <c r="C14" s="436"/>
      <c r="D14" s="109"/>
      <c r="E14" s="450"/>
      <c r="F14" s="108"/>
      <c r="G14" s="109"/>
      <c r="H14" s="460"/>
      <c r="I14" s="65"/>
      <c r="J14" s="109"/>
      <c r="K14" s="134"/>
      <c r="L14" s="65"/>
      <c r="M14" s="109"/>
      <c r="N14" s="460"/>
      <c r="O14" s="65"/>
      <c r="P14" s="109"/>
      <c r="Q14" s="460"/>
      <c r="R14" s="133"/>
      <c r="S14" s="160"/>
      <c r="T14" s="134"/>
      <c r="U14" s="65"/>
      <c r="V14" s="109"/>
      <c r="W14" s="457"/>
    </row>
    <row r="15" spans="1:24" ht="22.5" customHeight="1" thickBot="1" x14ac:dyDescent="0.2">
      <c r="A15" s="297">
        <f>SUM(D15,G15,J15,M15,P15,S15,V15)</f>
        <v>12495</v>
      </c>
      <c r="B15" s="85">
        <f>SUM(E15,H15,K15,N15,Q15,T15,W15)</f>
        <v>0</v>
      </c>
      <c r="C15" s="350"/>
      <c r="D15" s="113">
        <f>SUM(D8:D13)</f>
        <v>8400</v>
      </c>
      <c r="E15" s="451" t="str">
        <f>IF(SUM(E8:E13)=0," ",SUM(E8:E13))</f>
        <v xml:space="preserve"> </v>
      </c>
      <c r="F15" s="112"/>
      <c r="G15" s="113">
        <f>SUM(G8:G13)</f>
        <v>310</v>
      </c>
      <c r="H15" s="451" t="str">
        <f>IF(SUM(H8:H13)=0," ",SUM(H8:H13))</f>
        <v xml:space="preserve"> </v>
      </c>
      <c r="I15" s="17"/>
      <c r="J15" s="113">
        <f>SUM(J8:J13)</f>
        <v>1100</v>
      </c>
      <c r="K15" s="130" t="str">
        <f>IF(SUM(K8:K13)=0," ",SUM(K8:K13))</f>
        <v xml:space="preserve"> </v>
      </c>
      <c r="L15" s="17"/>
      <c r="M15" s="113">
        <f>SUM(M8:M13)</f>
        <v>305</v>
      </c>
      <c r="N15" s="451" t="str">
        <f>IF(SUM(N8:N13)=0," ",SUM(N8:N13))</f>
        <v xml:space="preserve"> </v>
      </c>
      <c r="O15" s="17"/>
      <c r="P15" s="113">
        <f>SUM(P8:P13)</f>
        <v>120</v>
      </c>
      <c r="Q15" s="451" t="str">
        <f>IF(SUM(Q8:Q13)=0," ",SUM(Q8:Q13))</f>
        <v xml:space="preserve"> </v>
      </c>
      <c r="R15" s="157"/>
      <c r="S15" s="113">
        <f>SUM(S8:S13)</f>
        <v>2060</v>
      </c>
      <c r="T15" s="130" t="str">
        <f>IF(SUM(T8:T13)=0," ",SUM(T8:T13))</f>
        <v xml:space="preserve"> </v>
      </c>
      <c r="U15" s="17"/>
      <c r="V15" s="113">
        <f>SUM(V8:V13)</f>
        <v>200</v>
      </c>
      <c r="W15" s="458" t="str">
        <f>IF(SUM(W8:W13)=0," ",SUM(W8:W13))</f>
        <v xml:space="preserve"> </v>
      </c>
    </row>
    <row r="16" spans="1:24" ht="23.1" customHeight="1" thickBot="1" x14ac:dyDescent="0.2">
      <c r="A16" s="118"/>
      <c r="B16" s="119"/>
      <c r="C16" s="119"/>
      <c r="D16" s="120"/>
      <c r="E16" s="120"/>
      <c r="F16" s="121"/>
      <c r="G16" s="122"/>
      <c r="H16" s="122"/>
      <c r="I16" s="122"/>
      <c r="J16" s="122"/>
      <c r="K16" s="122"/>
      <c r="L16" s="123"/>
      <c r="M16" s="122"/>
      <c r="N16" s="122"/>
      <c r="O16" s="122"/>
      <c r="P16" s="122"/>
      <c r="Q16" s="122"/>
      <c r="R16" s="122"/>
      <c r="S16" s="122"/>
      <c r="T16" s="122"/>
      <c r="U16" s="122"/>
      <c r="V16" s="122"/>
      <c r="W16" s="122"/>
    </row>
    <row r="17" spans="1:23" ht="14.25" x14ac:dyDescent="0.15">
      <c r="A17" s="34" t="s">
        <v>147</v>
      </c>
      <c r="B17" s="54"/>
      <c r="C17" s="54"/>
      <c r="D17" s="771" t="s">
        <v>6</v>
      </c>
      <c r="E17" s="703"/>
      <c r="F17" s="798"/>
      <c r="G17" s="798"/>
      <c r="H17" s="798"/>
      <c r="I17" s="798"/>
      <c r="J17" s="798"/>
      <c r="K17" s="798"/>
      <c r="L17" s="798"/>
      <c r="M17" s="798"/>
      <c r="N17" s="798"/>
      <c r="O17" s="798"/>
      <c r="P17" s="798"/>
      <c r="Q17" s="798"/>
      <c r="R17" s="124"/>
      <c r="S17" s="798"/>
      <c r="T17" s="798"/>
      <c r="U17" s="798"/>
      <c r="V17" s="798"/>
      <c r="W17" s="798"/>
    </row>
    <row r="18" spans="1:23" x14ac:dyDescent="0.15">
      <c r="A18" s="56" t="s">
        <v>45</v>
      </c>
      <c r="B18" s="57" t="s">
        <v>46</v>
      </c>
      <c r="C18" s="57"/>
      <c r="D18" s="190" t="s">
        <v>14</v>
      </c>
      <c r="E18" s="59" t="s">
        <v>15</v>
      </c>
      <c r="F18" s="798"/>
      <c r="G18" s="798"/>
      <c r="H18" s="124"/>
      <c r="I18" s="798"/>
      <c r="J18" s="798"/>
      <c r="K18" s="124"/>
      <c r="L18" s="798"/>
      <c r="M18" s="798"/>
      <c r="N18" s="124"/>
      <c r="O18" s="798"/>
      <c r="P18" s="798"/>
      <c r="Q18" s="124"/>
      <c r="R18" s="124"/>
      <c r="S18" s="124"/>
      <c r="T18" s="124"/>
      <c r="U18" s="798"/>
      <c r="V18" s="798"/>
      <c r="W18" s="124"/>
    </row>
    <row r="19" spans="1:23" ht="23.1" customHeight="1" x14ac:dyDescent="0.15">
      <c r="A19" s="62"/>
      <c r="B19" s="61" t="s">
        <v>148</v>
      </c>
      <c r="C19" s="345"/>
      <c r="D19" s="28">
        <v>220</v>
      </c>
      <c r="E19" s="494"/>
      <c r="F19" s="95"/>
      <c r="G19" s="10" t="s">
        <v>304</v>
      </c>
      <c r="H19" s="92"/>
      <c r="I19" s="92"/>
      <c r="J19" s="92"/>
      <c r="K19" s="92"/>
      <c r="L19" s="125"/>
      <c r="M19" s="92"/>
      <c r="N19" s="92"/>
      <c r="O19" s="92"/>
      <c r="P19" s="92"/>
      <c r="Q19" s="92"/>
      <c r="R19" s="92"/>
      <c r="S19" s="92"/>
      <c r="T19" s="92"/>
      <c r="U19" s="92"/>
      <c r="V19" s="92"/>
      <c r="W19" s="92"/>
    </row>
    <row r="20" spans="1:23" ht="23.1" customHeight="1" x14ac:dyDescent="0.15">
      <c r="A20" s="62"/>
      <c r="B20" s="61" t="s">
        <v>149</v>
      </c>
      <c r="C20" s="345"/>
      <c r="D20" s="28">
        <v>30</v>
      </c>
      <c r="E20" s="494"/>
      <c r="F20" s="95"/>
      <c r="G20" s="92"/>
      <c r="H20" s="92"/>
      <c r="I20" s="92"/>
      <c r="J20" s="92"/>
      <c r="K20" s="92"/>
      <c r="L20" s="125"/>
      <c r="M20" s="92"/>
      <c r="N20" s="92"/>
      <c r="O20" s="92"/>
      <c r="P20" s="92"/>
      <c r="Q20" s="92"/>
      <c r="R20" s="92"/>
      <c r="S20" s="92"/>
      <c r="T20" s="92"/>
      <c r="U20" s="92"/>
      <c r="V20" s="92"/>
      <c r="W20" s="92"/>
    </row>
    <row r="21" spans="1:23" ht="23.1" customHeight="1" x14ac:dyDescent="0.15">
      <c r="A21" s="100"/>
      <c r="B21" s="61" t="s">
        <v>430</v>
      </c>
      <c r="C21" s="345"/>
      <c r="D21" s="28">
        <v>40</v>
      </c>
      <c r="E21" s="494"/>
      <c r="F21" s="95"/>
      <c r="G21" s="92"/>
      <c r="H21" s="92"/>
      <c r="I21" s="92"/>
      <c r="J21" s="92"/>
      <c r="K21" s="92"/>
      <c r="L21" s="125"/>
      <c r="M21" s="92"/>
      <c r="N21" s="92"/>
      <c r="O21" s="92"/>
      <c r="P21" s="92"/>
      <c r="Q21" s="92"/>
      <c r="R21" s="92"/>
      <c r="S21" s="92"/>
      <c r="T21" s="92"/>
      <c r="U21" s="92"/>
      <c r="V21" s="92"/>
      <c r="W21" s="92"/>
    </row>
    <row r="22" spans="1:23" ht="23.1" customHeight="1" x14ac:dyDescent="0.15">
      <c r="A22" s="79"/>
      <c r="B22" s="70" t="s">
        <v>429</v>
      </c>
      <c r="C22" s="347"/>
      <c r="D22" s="15">
        <v>40</v>
      </c>
      <c r="E22" s="498"/>
      <c r="F22" s="126"/>
      <c r="G22" s="92"/>
      <c r="H22" s="126"/>
      <c r="I22" s="126"/>
      <c r="J22" s="92"/>
      <c r="K22" s="92"/>
      <c r="L22" s="126"/>
      <c r="M22" s="92"/>
      <c r="N22" s="92"/>
      <c r="O22" s="92"/>
      <c r="P22" s="92"/>
      <c r="Q22" s="92"/>
      <c r="R22" s="92"/>
      <c r="S22" s="92"/>
      <c r="T22" s="92"/>
      <c r="U22" s="92"/>
      <c r="V22" s="92"/>
      <c r="W22" s="92"/>
    </row>
    <row r="23" spans="1:23" ht="23.1" customHeight="1" x14ac:dyDescent="0.15">
      <c r="A23" s="100"/>
      <c r="B23" s="61" t="s">
        <v>150</v>
      </c>
      <c r="C23" s="345"/>
      <c r="D23" s="28">
        <v>180</v>
      </c>
      <c r="E23" s="494"/>
      <c r="F23" s="95"/>
      <c r="G23" s="92"/>
      <c r="H23" s="92"/>
      <c r="I23" s="92"/>
      <c r="J23" s="92"/>
      <c r="K23" s="92"/>
      <c r="L23" s="125"/>
      <c r="M23" s="92"/>
      <c r="N23" s="92"/>
      <c r="O23" s="92"/>
      <c r="P23" s="92"/>
      <c r="Q23" s="92"/>
      <c r="R23" s="92"/>
      <c r="S23" s="92"/>
      <c r="T23" s="92"/>
      <c r="U23" s="92"/>
      <c r="V23" s="92"/>
      <c r="W23" s="92"/>
    </row>
    <row r="24" spans="1:23" ht="23.1" customHeight="1" x14ac:dyDescent="0.15">
      <c r="A24" s="100"/>
      <c r="B24" s="61" t="s">
        <v>151</v>
      </c>
      <c r="C24" s="345"/>
      <c r="D24" s="28">
        <v>60</v>
      </c>
      <c r="E24" s="494"/>
      <c r="F24" s="95"/>
      <c r="G24" s="92"/>
      <c r="H24" s="92"/>
      <c r="I24" s="92"/>
      <c r="J24" s="92"/>
      <c r="K24" s="92"/>
      <c r="L24" s="125"/>
      <c r="M24" s="92"/>
      <c r="N24" s="92"/>
      <c r="O24" s="92"/>
      <c r="P24" s="92"/>
      <c r="Q24" s="92"/>
      <c r="R24" s="92"/>
      <c r="S24" s="92"/>
      <c r="T24" s="92"/>
      <c r="U24" s="92"/>
      <c r="V24" s="92"/>
      <c r="W24" s="92"/>
    </row>
    <row r="25" spans="1:23" ht="23.1" customHeight="1" x14ac:dyDescent="0.15">
      <c r="A25" s="106"/>
      <c r="B25" s="70" t="s">
        <v>56</v>
      </c>
      <c r="C25" s="347"/>
      <c r="D25" s="15">
        <v>10</v>
      </c>
      <c r="E25" s="497"/>
      <c r="F25" s="126"/>
      <c r="G25" s="92"/>
      <c r="H25" s="126"/>
      <c r="I25" s="126"/>
      <c r="J25" s="92"/>
      <c r="K25" s="92"/>
      <c r="L25" s="126"/>
      <c r="M25" s="92"/>
      <c r="N25" s="92"/>
      <c r="O25" s="92"/>
      <c r="P25" s="92"/>
      <c r="Q25" s="92"/>
      <c r="R25" s="92"/>
      <c r="S25" s="92"/>
      <c r="T25" s="92"/>
      <c r="U25" s="92"/>
      <c r="V25" s="92"/>
      <c r="W25" s="92"/>
    </row>
    <row r="26" spans="1:23" ht="23.1" customHeight="1" x14ac:dyDescent="0.15">
      <c r="A26" s="79"/>
      <c r="B26" s="535" t="s">
        <v>428</v>
      </c>
      <c r="C26" s="536"/>
      <c r="D26" s="537">
        <v>80</v>
      </c>
      <c r="E26" s="497"/>
      <c r="F26" s="126"/>
      <c r="G26" s="92"/>
      <c r="H26" s="126"/>
      <c r="I26" s="126"/>
      <c r="J26" s="92"/>
      <c r="K26" s="92"/>
      <c r="L26" s="126"/>
      <c r="M26" s="92"/>
      <c r="N26" s="92"/>
      <c r="O26" s="92"/>
      <c r="P26" s="92"/>
      <c r="Q26" s="92"/>
      <c r="R26" s="92"/>
      <c r="S26" s="92"/>
      <c r="T26" s="92"/>
      <c r="U26" s="92"/>
      <c r="V26" s="92"/>
      <c r="W26" s="92"/>
    </row>
    <row r="27" spans="1:23" ht="23.1" customHeight="1" x14ac:dyDescent="0.15">
      <c r="A27" s="79"/>
      <c r="B27" s="535" t="s">
        <v>294</v>
      </c>
      <c r="C27" s="536"/>
      <c r="D27" s="537">
        <v>30</v>
      </c>
      <c r="E27" s="497"/>
      <c r="F27" s="126"/>
      <c r="G27" s="92"/>
      <c r="H27" s="126"/>
      <c r="I27" s="126"/>
      <c r="J27" s="92"/>
      <c r="K27" s="92"/>
      <c r="L27" s="126"/>
      <c r="M27" s="92"/>
      <c r="N27" s="92"/>
      <c r="O27" s="92"/>
      <c r="P27" s="92"/>
      <c r="Q27" s="92"/>
      <c r="R27" s="92"/>
      <c r="S27" s="92"/>
      <c r="T27" s="92"/>
      <c r="U27" s="92"/>
      <c r="V27" s="92"/>
      <c r="W27" s="92"/>
    </row>
    <row r="28" spans="1:23" ht="23.1" customHeight="1" x14ac:dyDescent="0.15">
      <c r="A28" s="79"/>
      <c r="B28" s="70" t="s">
        <v>152</v>
      </c>
      <c r="C28" s="347"/>
      <c r="D28" s="15">
        <v>40</v>
      </c>
      <c r="E28" s="497"/>
      <c r="F28" s="126"/>
      <c r="G28" s="92"/>
      <c r="H28" s="126"/>
      <c r="I28" s="126"/>
      <c r="J28" s="92"/>
      <c r="K28" s="92"/>
      <c r="L28" s="126"/>
      <c r="M28" s="92"/>
      <c r="N28" s="92"/>
      <c r="O28" s="92"/>
      <c r="P28" s="92"/>
      <c r="Q28" s="92"/>
      <c r="R28" s="92"/>
      <c r="S28" s="92"/>
      <c r="T28" s="92"/>
      <c r="U28" s="92"/>
      <c r="V28" s="92"/>
      <c r="W28" s="92"/>
    </row>
    <row r="29" spans="1:23" ht="23.1" customHeight="1" x14ac:dyDescent="0.15">
      <c r="A29" s="79"/>
      <c r="B29" s="70" t="s">
        <v>153</v>
      </c>
      <c r="C29" s="347"/>
      <c r="D29" s="15">
        <v>30</v>
      </c>
      <c r="E29" s="497"/>
      <c r="F29" s="95"/>
      <c r="G29" s="92"/>
      <c r="H29" s="126"/>
      <c r="I29" s="126"/>
      <c r="J29" s="92"/>
      <c r="K29" s="92"/>
      <c r="L29" s="126"/>
      <c r="M29" s="92"/>
      <c r="N29" s="92"/>
      <c r="O29" s="92"/>
      <c r="P29" s="92"/>
      <c r="Q29" s="92"/>
      <c r="R29" s="92"/>
      <c r="S29" s="92"/>
      <c r="T29" s="92"/>
      <c r="U29" s="92"/>
      <c r="V29" s="92"/>
      <c r="W29" s="92"/>
    </row>
    <row r="30" spans="1:23" ht="17.25" customHeight="1" x14ac:dyDescent="0.15">
      <c r="A30" s="87" t="s">
        <v>12</v>
      </c>
      <c r="B30" s="407" t="s">
        <v>13</v>
      </c>
      <c r="C30" s="436"/>
      <c r="D30" s="109"/>
      <c r="E30" s="457"/>
      <c r="F30" s="95"/>
      <c r="G30" s="92"/>
      <c r="H30" s="92"/>
      <c r="I30" s="92"/>
      <c r="J30" s="92"/>
      <c r="K30" s="92"/>
      <c r="L30" s="125"/>
      <c r="M30" s="92"/>
      <c r="N30" s="92"/>
      <c r="O30" s="92"/>
      <c r="P30" s="92"/>
      <c r="Q30" s="92"/>
      <c r="R30" s="92"/>
      <c r="S30" s="94"/>
      <c r="T30" s="92"/>
      <c r="U30" s="92"/>
      <c r="V30" s="92"/>
      <c r="W30" s="92"/>
    </row>
    <row r="31" spans="1:23" ht="22.5" customHeight="1" thickBot="1" x14ac:dyDescent="0.2">
      <c r="A31" s="84">
        <f>SUM(D31,G31,J31,M31,P31,S31,V31)</f>
        <v>760</v>
      </c>
      <c r="B31" s="85" t="str">
        <f>E31</f>
        <v xml:space="preserve"> </v>
      </c>
      <c r="C31" s="350"/>
      <c r="D31" s="113">
        <f>SUM(D19:D30)</f>
        <v>760</v>
      </c>
      <c r="E31" s="458" t="str">
        <f>IF(SUM(E19:E29)=0," ",SUM(E19:E29))</f>
        <v xml:space="preserve"> </v>
      </c>
      <c r="F31" s="92"/>
      <c r="G31" s="92"/>
      <c r="H31" s="92"/>
      <c r="I31" s="92"/>
      <c r="J31" s="92"/>
      <c r="K31" s="92"/>
      <c r="L31" s="125"/>
      <c r="M31" s="92"/>
      <c r="N31" s="92"/>
      <c r="O31" s="92"/>
      <c r="P31" s="92"/>
      <c r="Q31" s="92"/>
      <c r="R31" s="92"/>
      <c r="S31" s="92"/>
      <c r="T31" s="92"/>
      <c r="U31" s="92"/>
      <c r="V31" s="92"/>
      <c r="W31" s="92"/>
    </row>
    <row r="32" spans="1:23" x14ac:dyDescent="0.15">
      <c r="A32" s="2"/>
      <c r="B32" s="2"/>
      <c r="C32" s="2"/>
      <c r="D32" s="2"/>
      <c r="E32" s="2"/>
      <c r="F32" s="2"/>
      <c r="G32" s="2"/>
      <c r="H32" s="2"/>
      <c r="I32" s="2"/>
      <c r="J32" s="2"/>
      <c r="K32" s="2"/>
      <c r="L32" s="2"/>
      <c r="M32" s="2"/>
      <c r="N32" s="2"/>
      <c r="O32" s="2"/>
      <c r="P32" s="2"/>
      <c r="Q32" s="2"/>
      <c r="R32" s="2"/>
      <c r="S32" s="2"/>
      <c r="T32" s="2"/>
      <c r="U32" s="2"/>
      <c r="V32" s="2"/>
      <c r="W32" s="2"/>
    </row>
    <row r="33" spans="1:23" x14ac:dyDescent="0.15">
      <c r="A33" s="2"/>
      <c r="B33" s="2"/>
      <c r="C33" s="2"/>
      <c r="D33" s="2"/>
      <c r="E33" s="2"/>
      <c r="F33" s="2"/>
      <c r="G33" s="2"/>
      <c r="H33" s="2"/>
      <c r="I33" s="2"/>
      <c r="J33" s="2"/>
      <c r="K33" s="2"/>
      <c r="L33" s="2"/>
      <c r="M33" s="2"/>
      <c r="N33" s="2"/>
      <c r="O33" s="2"/>
      <c r="P33" s="2"/>
      <c r="Q33" s="2"/>
      <c r="R33" s="2"/>
      <c r="S33" s="2"/>
      <c r="T33" s="2"/>
      <c r="U33" s="2"/>
      <c r="V33" s="2"/>
      <c r="W33" s="2"/>
    </row>
    <row r="34" spans="1:23" x14ac:dyDescent="0.15">
      <c r="A34" s="2"/>
      <c r="B34" s="2"/>
      <c r="C34" s="2"/>
      <c r="D34" s="2"/>
      <c r="E34" s="92"/>
      <c r="F34" s="2"/>
      <c r="G34" s="2"/>
      <c r="H34" s="2"/>
      <c r="I34" s="2"/>
      <c r="J34" s="2"/>
      <c r="K34" s="2"/>
      <c r="L34" s="2"/>
      <c r="M34" s="2"/>
      <c r="N34" s="2"/>
      <c r="O34" s="2"/>
      <c r="P34" s="2"/>
      <c r="Q34" s="2"/>
      <c r="R34" s="2"/>
      <c r="S34" s="2"/>
      <c r="T34" s="2"/>
      <c r="U34" s="2"/>
      <c r="V34" s="2"/>
      <c r="W34" s="2"/>
    </row>
  </sheetData>
  <sheetProtection sheet="1" objects="1" scenarios="1"/>
  <mergeCells count="35">
    <mergeCell ref="F18:G18"/>
    <mergeCell ref="I18:J18"/>
    <mergeCell ref="L18:M18"/>
    <mergeCell ref="O18:P18"/>
    <mergeCell ref="U7:V7"/>
    <mergeCell ref="U18:V18"/>
    <mergeCell ref="L17:N17"/>
    <mergeCell ref="O17:Q17"/>
    <mergeCell ref="S17:T17"/>
    <mergeCell ref="U17:W17"/>
    <mergeCell ref="D17:E17"/>
    <mergeCell ref="F17:H17"/>
    <mergeCell ref="F7:G7"/>
    <mergeCell ref="O7:P7"/>
    <mergeCell ref="I17:K17"/>
    <mergeCell ref="L7:M7"/>
    <mergeCell ref="I7:J7"/>
    <mergeCell ref="U6:W6"/>
    <mergeCell ref="F6:H6"/>
    <mergeCell ref="O6:Q6"/>
    <mergeCell ref="S6:T6"/>
    <mergeCell ref="I6:K6"/>
    <mergeCell ref="L6:N6"/>
    <mergeCell ref="A1:U1"/>
    <mergeCell ref="V1:W1"/>
    <mergeCell ref="A3:B3"/>
    <mergeCell ref="H3:H4"/>
    <mergeCell ref="R3:S4"/>
    <mergeCell ref="N3:P4"/>
    <mergeCell ref="T3:W4"/>
    <mergeCell ref="A4:B4"/>
    <mergeCell ref="I3:K4"/>
    <mergeCell ref="D4:G4"/>
    <mergeCell ref="Q3:Q4"/>
    <mergeCell ref="L3:M4"/>
  </mergeCells>
  <phoneticPr fontId="3"/>
  <printOptions horizontalCentered="1"/>
  <pageMargins left="0.39370078740157483" right="0" top="0.59055118110236227" bottom="0.59055118110236227" header="0.51181102362204722" footer="0.31496062992125984"/>
  <pageSetup paperSize="9" scale="80" orientation="landscape" r:id="rId1"/>
  <headerFooter alignWithMargins="0">
    <oddFooter xml:space="preserve">&amp;C&amp;"ＭＳ Ｐゴシック,太字"日本海折込センター&amp;R&amp;"ＭＳ Ｐゴシック,太字"10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18"/>
  <sheetViews>
    <sheetView view="pageBreakPreview" zoomScale="75" zoomScaleNormal="75" zoomScaleSheetLayoutView="75" workbookViewId="0">
      <selection activeCell="X9" sqref="X9"/>
    </sheetView>
  </sheetViews>
  <sheetFormatPr defaultColWidth="9" defaultRowHeight="13.5" x14ac:dyDescent="0.15"/>
  <cols>
    <col min="1" max="1" width="12.75" style="1" customWidth="1"/>
    <col min="2" max="2" width="9.75" style="1" customWidth="1"/>
    <col min="3" max="3" width="4.75" style="1" customWidth="1"/>
    <col min="4" max="4" width="8.125" style="1" customWidth="1"/>
    <col min="5" max="5" width="9.5" style="1" customWidth="1"/>
    <col min="6" max="6" width="4.75" style="1" customWidth="1"/>
    <col min="7" max="7" width="8.125" style="1" customWidth="1"/>
    <col min="8" max="8" width="9.5" style="1" customWidth="1"/>
    <col min="9" max="9" width="4.75" style="1" customWidth="1"/>
    <col min="10" max="10" width="8.125" style="1" customWidth="1"/>
    <col min="11" max="11" width="9.5" style="1" customWidth="1"/>
    <col min="12" max="12" width="4.75" style="1" customWidth="1"/>
    <col min="13" max="13" width="8.125" style="1" customWidth="1"/>
    <col min="14" max="14" width="9.5" style="1" customWidth="1"/>
    <col min="15" max="15" width="4.75" style="1" customWidth="1"/>
    <col min="16" max="16" width="8.125" style="1" customWidth="1"/>
    <col min="17" max="17" width="9.5" style="1" customWidth="1"/>
    <col min="18" max="18" width="4.75" style="1" customWidth="1"/>
    <col min="19" max="19" width="8.125" style="1" customWidth="1"/>
    <col min="20" max="20" width="9.5" style="1" customWidth="1"/>
    <col min="21" max="21" width="4.75" style="1" customWidth="1"/>
    <col min="22" max="22" width="8.125" style="1" customWidth="1"/>
    <col min="23" max="23" width="9.5" style="1" customWidth="1"/>
    <col min="24" max="16384" width="9" style="1"/>
  </cols>
  <sheetData>
    <row r="1" spans="1:24" ht="17.25" x14ac:dyDescent="0.15">
      <c r="A1" s="720" t="s">
        <v>0</v>
      </c>
      <c r="B1" s="720"/>
      <c r="C1" s="720"/>
      <c r="D1" s="720"/>
      <c r="E1" s="720"/>
      <c r="F1" s="720"/>
      <c r="G1" s="720"/>
      <c r="H1" s="720"/>
      <c r="I1" s="720"/>
      <c r="J1" s="720"/>
      <c r="K1" s="720"/>
      <c r="L1" s="720"/>
      <c r="M1" s="720"/>
      <c r="N1" s="720"/>
      <c r="O1" s="720"/>
      <c r="P1" s="720"/>
      <c r="Q1" s="720"/>
      <c r="R1" s="720"/>
      <c r="S1" s="720"/>
      <c r="T1" s="720"/>
      <c r="U1" s="720"/>
      <c r="V1" s="721" t="str">
        <f>①総合計!R1</f>
        <v>2024.11改定</v>
      </c>
      <c r="W1" s="721"/>
    </row>
    <row r="2" spans="1:24" ht="14.25" thickBot="1" x14ac:dyDescent="0.2">
      <c r="A2" s="2"/>
      <c r="B2" s="2"/>
      <c r="C2" s="2"/>
      <c r="D2" s="2"/>
      <c r="E2" s="2"/>
      <c r="F2" s="2"/>
      <c r="G2" s="2"/>
      <c r="H2" s="2"/>
      <c r="I2" s="2"/>
      <c r="J2" s="2"/>
      <c r="K2" s="2"/>
      <c r="L2" s="2"/>
      <c r="M2" s="2"/>
      <c r="N2" s="2"/>
      <c r="O2" s="2"/>
      <c r="P2" s="2"/>
      <c r="Q2" s="2"/>
      <c r="R2" s="2"/>
      <c r="S2" s="2"/>
      <c r="T2" s="2"/>
      <c r="U2" s="2"/>
      <c r="V2" s="2"/>
      <c r="W2" s="3" t="s">
        <v>154</v>
      </c>
    </row>
    <row r="3" spans="1:24" ht="20.100000000000001" customHeight="1" x14ac:dyDescent="0.15">
      <c r="A3" s="722" t="s">
        <v>1</v>
      </c>
      <c r="B3" s="723"/>
      <c r="C3" s="4"/>
      <c r="D3" s="780" t="s">
        <v>2</v>
      </c>
      <c r="E3" s="723"/>
      <c r="F3" s="723"/>
      <c r="G3" s="724"/>
      <c r="H3" s="799" t="s">
        <v>159</v>
      </c>
      <c r="I3" s="752" t="str">
        <f>IF(①総合計!I3= 0," ",①総合計!I3)</f>
        <v xml:space="preserve"> </v>
      </c>
      <c r="J3" s="753"/>
      <c r="K3" s="754"/>
      <c r="L3" s="716" t="s">
        <v>3</v>
      </c>
      <c r="M3" s="742"/>
      <c r="N3" s="736" t="str">
        <f>IF(B16=0," ",B16)</f>
        <v xml:space="preserve"> </v>
      </c>
      <c r="O3" s="737"/>
      <c r="P3" s="737"/>
      <c r="Q3" s="774" t="str">
        <f>①総合計!$L$3</f>
        <v xml:space="preserve"> </v>
      </c>
      <c r="R3" s="716" t="s">
        <v>4</v>
      </c>
      <c r="S3" s="717"/>
      <c r="T3" s="744" t="str">
        <f>IF(①総合計!Q3=0," ",①総合計!Q3)</f>
        <v xml:space="preserve"> </v>
      </c>
      <c r="U3" s="744"/>
      <c r="V3" s="744"/>
      <c r="W3" s="745"/>
    </row>
    <row r="4" spans="1:24" ht="20.100000000000001" customHeight="1" thickBot="1" x14ac:dyDescent="0.2">
      <c r="A4" s="748" t="str">
        <f>IF(①総合計!A4=0," ",①総合計!A4)</f>
        <v xml:space="preserve"> </v>
      </c>
      <c r="B4" s="749"/>
      <c r="C4" s="437"/>
      <c r="D4" s="750" t="str">
        <f>IF(①総合計!E4=0," ",①総合計!E4)</f>
        <v xml:space="preserve"> </v>
      </c>
      <c r="E4" s="749"/>
      <c r="F4" s="749"/>
      <c r="G4" s="751"/>
      <c r="H4" s="800"/>
      <c r="I4" s="755"/>
      <c r="J4" s="756"/>
      <c r="K4" s="757"/>
      <c r="L4" s="718"/>
      <c r="M4" s="743"/>
      <c r="N4" s="738"/>
      <c r="O4" s="739"/>
      <c r="P4" s="739"/>
      <c r="Q4" s="775"/>
      <c r="R4" s="718"/>
      <c r="S4" s="719"/>
      <c r="T4" s="746"/>
      <c r="U4" s="746"/>
      <c r="V4" s="746"/>
      <c r="W4" s="747"/>
    </row>
    <row r="5" spans="1:24" ht="14.25" thickBot="1" x14ac:dyDescent="0.2">
      <c r="A5" s="187"/>
      <c r="B5" s="2"/>
      <c r="C5" s="2"/>
      <c r="D5" s="2"/>
      <c r="E5" s="2"/>
      <c r="F5" s="2"/>
      <c r="G5" s="2"/>
      <c r="H5" s="2"/>
      <c r="I5" s="2"/>
      <c r="J5" s="2"/>
      <c r="K5" s="2"/>
      <c r="L5" s="2"/>
      <c r="M5" s="2"/>
      <c r="N5" s="2"/>
      <c r="O5" s="2"/>
      <c r="P5" s="2"/>
      <c r="Q5" s="2"/>
      <c r="R5" s="2"/>
      <c r="S5" s="2"/>
      <c r="T5" s="2"/>
      <c r="U5" s="2"/>
      <c r="V5" s="2"/>
      <c r="W5" s="2"/>
      <c r="X5" s="187"/>
    </row>
    <row r="6" spans="1:24" ht="14.25" x14ac:dyDescent="0.15">
      <c r="A6" s="34" t="s">
        <v>155</v>
      </c>
      <c r="B6" s="204"/>
      <c r="C6" s="733" t="s">
        <v>6</v>
      </c>
      <c r="D6" s="767"/>
      <c r="E6" s="771"/>
      <c r="F6" s="733" t="s">
        <v>7</v>
      </c>
      <c r="G6" s="767"/>
      <c r="H6" s="771"/>
      <c r="I6" s="733" t="s">
        <v>8</v>
      </c>
      <c r="J6" s="767"/>
      <c r="K6" s="771"/>
      <c r="L6" s="733" t="s">
        <v>9</v>
      </c>
      <c r="M6" s="767"/>
      <c r="N6" s="771"/>
      <c r="O6" s="733" t="s">
        <v>220</v>
      </c>
      <c r="P6" s="767"/>
      <c r="Q6" s="771"/>
      <c r="R6" s="733" t="s">
        <v>42</v>
      </c>
      <c r="S6" s="767"/>
      <c r="T6" s="771"/>
      <c r="U6" s="733" t="s">
        <v>11</v>
      </c>
      <c r="V6" s="767"/>
      <c r="W6" s="768"/>
      <c r="X6" s="187"/>
    </row>
    <row r="7" spans="1:24" ht="14.25" x14ac:dyDescent="0.15">
      <c r="A7" s="56" t="s">
        <v>45</v>
      </c>
      <c r="B7" s="202" t="s">
        <v>224</v>
      </c>
      <c r="C7" s="416"/>
      <c r="D7" s="190" t="s">
        <v>14</v>
      </c>
      <c r="E7" s="57" t="s">
        <v>15</v>
      </c>
      <c r="F7" s="769" t="s">
        <v>14</v>
      </c>
      <c r="G7" s="770"/>
      <c r="H7" s="58" t="s">
        <v>15</v>
      </c>
      <c r="I7" s="769" t="s">
        <v>14</v>
      </c>
      <c r="J7" s="770"/>
      <c r="K7" s="58" t="s">
        <v>15</v>
      </c>
      <c r="L7" s="769" t="s">
        <v>14</v>
      </c>
      <c r="M7" s="770"/>
      <c r="N7" s="58" t="s">
        <v>15</v>
      </c>
      <c r="O7" s="769" t="s">
        <v>14</v>
      </c>
      <c r="P7" s="770"/>
      <c r="Q7" s="58" t="s">
        <v>15</v>
      </c>
      <c r="R7" s="769" t="s">
        <v>14</v>
      </c>
      <c r="S7" s="770"/>
      <c r="T7" s="58" t="s">
        <v>15</v>
      </c>
      <c r="U7" s="769" t="s">
        <v>14</v>
      </c>
      <c r="V7" s="770"/>
      <c r="W7" s="59" t="s">
        <v>15</v>
      </c>
    </row>
    <row r="8" spans="1:24" ht="23.1" customHeight="1" x14ac:dyDescent="0.15">
      <c r="A8" s="503" t="s">
        <v>359</v>
      </c>
      <c r="B8" s="61" t="s">
        <v>156</v>
      </c>
      <c r="C8" s="345"/>
      <c r="D8" s="28">
        <v>2200</v>
      </c>
      <c r="E8" s="500"/>
      <c r="F8" s="117"/>
      <c r="G8" s="15"/>
      <c r="H8" s="464"/>
      <c r="I8" s="325" t="s">
        <v>156</v>
      </c>
      <c r="J8" s="15">
        <v>350</v>
      </c>
      <c r="K8" s="500"/>
      <c r="L8" s="117"/>
      <c r="M8" s="15"/>
      <c r="N8" s="464"/>
      <c r="O8" s="117"/>
      <c r="P8" s="15"/>
      <c r="Q8" s="464"/>
      <c r="R8" s="96" t="s">
        <v>362</v>
      </c>
      <c r="S8" s="15">
        <v>500</v>
      </c>
      <c r="T8" s="500"/>
      <c r="U8" s="117"/>
      <c r="V8" s="15"/>
      <c r="W8" s="494"/>
    </row>
    <row r="9" spans="1:24" ht="23.1" customHeight="1" x14ac:dyDescent="0.15">
      <c r="A9" s="138"/>
      <c r="B9" s="61" t="s">
        <v>157</v>
      </c>
      <c r="C9" s="345"/>
      <c r="D9" s="28">
        <v>1450</v>
      </c>
      <c r="E9" s="500"/>
      <c r="F9" s="117"/>
      <c r="G9" s="15"/>
      <c r="H9" s="464"/>
      <c r="I9" s="325" t="s">
        <v>157</v>
      </c>
      <c r="J9" s="28">
        <v>250</v>
      </c>
      <c r="K9" s="500"/>
      <c r="L9" s="117"/>
      <c r="M9" s="28"/>
      <c r="N9" s="464"/>
      <c r="O9" s="117"/>
      <c r="P9" s="28"/>
      <c r="Q9" s="464"/>
      <c r="R9" s="96" t="s">
        <v>362</v>
      </c>
      <c r="S9" s="15">
        <v>300</v>
      </c>
      <c r="T9" s="500"/>
      <c r="U9" s="117"/>
      <c r="V9" s="28"/>
      <c r="W9" s="494"/>
    </row>
    <row r="10" spans="1:24" ht="23.1" customHeight="1" x14ac:dyDescent="0.15">
      <c r="A10" s="60" t="s">
        <v>158</v>
      </c>
      <c r="B10" s="61" t="s">
        <v>37</v>
      </c>
      <c r="C10" s="345"/>
      <c r="D10" s="28">
        <v>600</v>
      </c>
      <c r="E10" s="500"/>
      <c r="F10" s="117"/>
      <c r="G10" s="15"/>
      <c r="H10" s="464"/>
      <c r="I10" s="325" t="s">
        <v>37</v>
      </c>
      <c r="J10" s="28">
        <v>250</v>
      </c>
      <c r="K10" s="489"/>
      <c r="L10" s="117"/>
      <c r="M10" s="28"/>
      <c r="N10" s="464"/>
      <c r="O10" s="117"/>
      <c r="P10" s="28"/>
      <c r="Q10" s="464"/>
      <c r="R10" s="96" t="s">
        <v>362</v>
      </c>
      <c r="S10" s="15">
        <v>450</v>
      </c>
      <c r="T10" s="489"/>
      <c r="U10" s="117"/>
      <c r="V10" s="28"/>
      <c r="W10" s="494"/>
    </row>
    <row r="11" spans="1:24" ht="23.1" customHeight="1" x14ac:dyDescent="0.15">
      <c r="A11" s="100"/>
      <c r="B11" s="61" t="s">
        <v>221</v>
      </c>
      <c r="C11" s="345"/>
      <c r="D11" s="28"/>
      <c r="E11" s="500"/>
      <c r="F11" s="117"/>
      <c r="G11" s="28"/>
      <c r="H11" s="464"/>
      <c r="I11" s="325" t="s">
        <v>221</v>
      </c>
      <c r="J11" s="28">
        <v>100</v>
      </c>
      <c r="K11" s="489"/>
      <c r="L11" s="117"/>
      <c r="M11" s="28"/>
      <c r="N11" s="464"/>
      <c r="O11" s="117"/>
      <c r="P11" s="28"/>
      <c r="Q11" s="464"/>
      <c r="R11" s="96" t="s">
        <v>362</v>
      </c>
      <c r="S11" s="15">
        <v>250</v>
      </c>
      <c r="T11" s="489"/>
      <c r="U11" s="117"/>
      <c r="V11" s="28"/>
      <c r="W11" s="494"/>
    </row>
    <row r="12" spans="1:24" ht="23.1" customHeight="1" x14ac:dyDescent="0.15">
      <c r="A12" s="100"/>
      <c r="B12" s="61" t="s">
        <v>222</v>
      </c>
      <c r="C12" s="345"/>
      <c r="D12" s="28"/>
      <c r="E12" s="500"/>
      <c r="F12" s="117"/>
      <c r="G12" s="28"/>
      <c r="H12" s="464"/>
      <c r="I12" s="507" t="s">
        <v>360</v>
      </c>
      <c r="J12" s="28">
        <v>50</v>
      </c>
      <c r="K12" s="489"/>
      <c r="L12" s="117"/>
      <c r="M12" s="28"/>
      <c r="N12" s="464"/>
      <c r="O12" s="117"/>
      <c r="P12" s="28"/>
      <c r="Q12" s="464"/>
      <c r="R12" s="96"/>
      <c r="S12" s="252"/>
      <c r="T12" s="489"/>
      <c r="U12" s="117"/>
      <c r="V12" s="28"/>
      <c r="W12" s="494"/>
    </row>
    <row r="13" spans="1:24" ht="23.1" customHeight="1" x14ac:dyDescent="0.15">
      <c r="A13" s="100"/>
      <c r="B13" s="61" t="s">
        <v>36</v>
      </c>
      <c r="C13" s="345"/>
      <c r="D13" s="28">
        <v>450</v>
      </c>
      <c r="E13" s="500"/>
      <c r="F13" s="117"/>
      <c r="G13" s="28"/>
      <c r="H13" s="464"/>
      <c r="I13" s="507" t="s">
        <v>361</v>
      </c>
      <c r="J13" s="28">
        <v>100</v>
      </c>
      <c r="K13" s="489"/>
      <c r="L13" s="14"/>
      <c r="M13" s="28"/>
      <c r="N13" s="464"/>
      <c r="O13" s="117"/>
      <c r="P13" s="28"/>
      <c r="Q13" s="464"/>
      <c r="R13" s="96" t="s">
        <v>362</v>
      </c>
      <c r="S13" s="15">
        <v>200</v>
      </c>
      <c r="T13" s="489"/>
      <c r="U13" s="14"/>
      <c r="V13" s="28"/>
      <c r="W13" s="494"/>
    </row>
    <row r="14" spans="1:24" ht="23.1" customHeight="1" x14ac:dyDescent="0.15">
      <c r="A14" s="100"/>
      <c r="B14" s="61" t="s">
        <v>38</v>
      </c>
      <c r="C14" s="345"/>
      <c r="D14" s="28">
        <v>1200</v>
      </c>
      <c r="E14" s="500"/>
      <c r="F14" s="325" t="s">
        <v>38</v>
      </c>
      <c r="G14" s="28">
        <v>200</v>
      </c>
      <c r="H14" s="489"/>
      <c r="I14" s="325" t="s">
        <v>38</v>
      </c>
      <c r="J14" s="28">
        <v>400</v>
      </c>
      <c r="K14" s="489"/>
      <c r="L14" s="360" t="s">
        <v>38</v>
      </c>
      <c r="M14" s="28">
        <v>150</v>
      </c>
      <c r="N14" s="489"/>
      <c r="O14" s="117"/>
      <c r="P14" s="250"/>
      <c r="Q14" s="464"/>
      <c r="R14" s="96" t="s">
        <v>363</v>
      </c>
      <c r="S14" s="15">
        <v>800</v>
      </c>
      <c r="T14" s="489"/>
      <c r="U14" s="14"/>
      <c r="V14" s="28"/>
      <c r="W14" s="494"/>
    </row>
    <row r="15" spans="1:24" ht="17.25" customHeight="1" x14ac:dyDescent="0.15">
      <c r="A15" s="127" t="s">
        <v>12</v>
      </c>
      <c r="B15" s="504" t="s">
        <v>13</v>
      </c>
      <c r="C15" s="505"/>
      <c r="D15" s="109"/>
      <c r="E15" s="450"/>
      <c r="F15" s="65"/>
      <c r="G15" s="109"/>
      <c r="H15" s="460"/>
      <c r="I15" s="110"/>
      <c r="J15" s="109"/>
      <c r="K15" s="460"/>
      <c r="L15" s="65"/>
      <c r="M15" s="109"/>
      <c r="N15" s="460"/>
      <c r="O15" s="65"/>
      <c r="P15" s="109"/>
      <c r="Q15" s="460"/>
      <c r="R15" s="110"/>
      <c r="S15" s="109"/>
      <c r="T15" s="460"/>
      <c r="U15" s="65"/>
      <c r="V15" s="109"/>
      <c r="W15" s="501"/>
    </row>
    <row r="16" spans="1:24" ht="22.5" customHeight="1" thickBot="1" x14ac:dyDescent="0.2">
      <c r="A16" s="67">
        <f>SUM(D16,G16,J16,M16,P16,S16,V16)</f>
        <v>10250</v>
      </c>
      <c r="B16" s="502">
        <f>SUM(E16,H16,K16,N16,Q16,T16,W16)</f>
        <v>0</v>
      </c>
      <c r="C16" s="506"/>
      <c r="D16" s="113">
        <f>SUM(D8:D14)</f>
        <v>5900</v>
      </c>
      <c r="E16" s="451" t="str">
        <f>IF(SUM(E8:E14)=0," ",SUM(E8:E14))</f>
        <v xml:space="preserve"> </v>
      </c>
      <c r="F16" s="17"/>
      <c r="G16" s="113">
        <f>SUM(G8:G14)</f>
        <v>200</v>
      </c>
      <c r="H16" s="451" t="str">
        <f>IF(SUM(H8:H14)=0," ",SUM(H8:H14))</f>
        <v xml:space="preserve"> </v>
      </c>
      <c r="I16" s="112"/>
      <c r="J16" s="113">
        <f>SUM(J8:J14)</f>
        <v>1500</v>
      </c>
      <c r="K16" s="451" t="str">
        <f>IF(SUM(K8:K14)=0," ",SUM(K8:K14))</f>
        <v xml:space="preserve"> </v>
      </c>
      <c r="L16" s="17"/>
      <c r="M16" s="113">
        <f>SUM(M8:M14)</f>
        <v>150</v>
      </c>
      <c r="N16" s="451" t="str">
        <f>IF(SUM(N8:N14)=0," ",SUM(N8:N14))</f>
        <v xml:space="preserve"> </v>
      </c>
      <c r="O16" s="17"/>
      <c r="P16" s="113"/>
      <c r="Q16" s="451" t="str">
        <f>IF(SUM(Q8:Q14)=0," ",SUM(Q8:Q14))</f>
        <v xml:space="preserve"> </v>
      </c>
      <c r="R16" s="112"/>
      <c r="S16" s="113">
        <f>SUM(S8:S14)</f>
        <v>2500</v>
      </c>
      <c r="T16" s="451" t="str">
        <f>IF(SUM(T8:T14)=0," ",SUM(T8:T14))</f>
        <v xml:space="preserve"> </v>
      </c>
      <c r="U16" s="17"/>
      <c r="V16" s="113"/>
      <c r="W16" s="458" t="str">
        <f>IF(SUM(W8:W14)=0," ",SUM(W8:W14))</f>
        <v xml:space="preserve"> </v>
      </c>
    </row>
    <row r="17" spans="1:23" ht="23.1" customHeight="1" x14ac:dyDescent="0.15">
      <c r="A17" s="118"/>
      <c r="B17" s="128"/>
      <c r="C17" s="128"/>
      <c r="D17" s="122"/>
      <c r="E17" s="122"/>
      <c r="F17" s="122"/>
      <c r="G17" s="122"/>
      <c r="H17" s="122"/>
      <c r="I17" s="122"/>
      <c r="J17" s="122"/>
      <c r="K17" s="122"/>
      <c r="L17" s="123"/>
      <c r="M17" s="122"/>
      <c r="N17" s="122"/>
      <c r="O17" s="122"/>
      <c r="P17" s="122"/>
      <c r="Q17" s="122"/>
      <c r="R17" s="122"/>
      <c r="S17" s="122"/>
      <c r="T17" s="122"/>
      <c r="U17" s="122"/>
      <c r="V17" s="122"/>
      <c r="W17" s="122"/>
    </row>
    <row r="18" spans="1:23" ht="14.25" x14ac:dyDescent="0.15">
      <c r="A18" s="2"/>
      <c r="B18" s="10" t="s">
        <v>365</v>
      </c>
      <c r="C18" s="2"/>
      <c r="D18" s="2"/>
      <c r="E18" s="2"/>
      <c r="F18" s="2"/>
      <c r="G18" s="2"/>
      <c r="H18" s="2"/>
      <c r="I18" s="2"/>
      <c r="J18" s="2"/>
      <c r="K18" s="2"/>
      <c r="L18" s="2"/>
      <c r="M18" s="2"/>
      <c r="N18" s="2"/>
      <c r="O18" s="2"/>
      <c r="P18" s="2"/>
      <c r="Q18" s="2"/>
      <c r="R18" s="2"/>
      <c r="S18" s="2"/>
      <c r="T18" s="2"/>
      <c r="U18" s="2"/>
      <c r="V18" s="2"/>
      <c r="W18" s="2"/>
    </row>
  </sheetData>
  <sheetProtection sheet="1" objects="1" scenarios="1"/>
  <mergeCells count="26">
    <mergeCell ref="C6:E6"/>
    <mergeCell ref="U7:V7"/>
    <mergeCell ref="F7:G7"/>
    <mergeCell ref="F6:H6"/>
    <mergeCell ref="I6:K6"/>
    <mergeCell ref="U6:W6"/>
    <mergeCell ref="L7:M7"/>
    <mergeCell ref="I7:J7"/>
    <mergeCell ref="O7:P7"/>
    <mergeCell ref="R6:T6"/>
    <mergeCell ref="O6:Q6"/>
    <mergeCell ref="R7:S7"/>
    <mergeCell ref="L6:N6"/>
    <mergeCell ref="V1:W1"/>
    <mergeCell ref="T3:W4"/>
    <mergeCell ref="A1:U1"/>
    <mergeCell ref="A3:B3"/>
    <mergeCell ref="H3:H4"/>
    <mergeCell ref="I3:K4"/>
    <mergeCell ref="L3:M4"/>
    <mergeCell ref="A4:B4"/>
    <mergeCell ref="D4:G4"/>
    <mergeCell ref="R3:S4"/>
    <mergeCell ref="Q3:Q4"/>
    <mergeCell ref="N3:P4"/>
    <mergeCell ref="D3:G3"/>
  </mergeCells>
  <phoneticPr fontId="3"/>
  <printOptions horizontalCentered="1"/>
  <pageMargins left="0.39370078740157483" right="0" top="0.59055118110236227" bottom="0.59055118110236227" header="0.51181102362204722" footer="0.31496062992125984"/>
  <pageSetup paperSize="9" scale="80" orientation="landscape" r:id="rId1"/>
  <headerFooter alignWithMargins="0">
    <oddFooter xml:space="preserve">&amp;C&amp;"ＭＳ Ｐゴシック,太字"日本海折込センター&amp;R&amp;"ＭＳ Ｐゴシック,太字"11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7"/>
  <sheetViews>
    <sheetView workbookViewId="0">
      <selection activeCell="V16" sqref="V16"/>
    </sheetView>
  </sheetViews>
  <sheetFormatPr defaultRowHeight="13.5" x14ac:dyDescent="0.15"/>
  <sheetData>
    <row r="1" spans="1:3" ht="14.25" x14ac:dyDescent="0.15">
      <c r="A1" s="217" t="s">
        <v>211</v>
      </c>
    </row>
    <row r="2" spans="1:3" x14ac:dyDescent="0.15">
      <c r="A2" t="s">
        <v>214</v>
      </c>
    </row>
    <row r="3" spans="1:3" x14ac:dyDescent="0.15">
      <c r="A3" t="s">
        <v>209</v>
      </c>
      <c r="C3" t="s">
        <v>210</v>
      </c>
    </row>
    <row r="5" spans="1:3" ht="14.25" x14ac:dyDescent="0.15">
      <c r="A5" s="217" t="s">
        <v>212</v>
      </c>
    </row>
    <row r="6" spans="1:3" x14ac:dyDescent="0.15">
      <c r="A6" t="s">
        <v>213</v>
      </c>
    </row>
    <row r="7" spans="1:3" x14ac:dyDescent="0.15">
      <c r="A7" t="s">
        <v>215</v>
      </c>
      <c r="C7" t="s">
        <v>216</v>
      </c>
    </row>
  </sheetData>
  <phoneticPr fontId="3"/>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8"/>
  <sheetViews>
    <sheetView zoomScaleNormal="100" workbookViewId="0"/>
  </sheetViews>
  <sheetFormatPr defaultRowHeight="13.5" x14ac:dyDescent="0.15"/>
  <cols>
    <col min="12" max="12" width="13.625" customWidth="1"/>
    <col min="13" max="13" width="6.125" customWidth="1"/>
  </cols>
  <sheetData>
    <row r="1" spans="1:9" ht="33" customHeight="1" x14ac:dyDescent="0.15">
      <c r="B1" s="269" t="s">
        <v>259</v>
      </c>
    </row>
    <row r="2" spans="1:9" ht="38.25" customHeight="1" x14ac:dyDescent="0.15">
      <c r="A2" s="265"/>
      <c r="I2" s="300"/>
    </row>
    <row r="3" spans="1:9" ht="19.5" x14ac:dyDescent="0.4">
      <c r="A3" s="267" t="s">
        <v>279</v>
      </c>
    </row>
    <row r="4" spans="1:9" ht="19.5" x14ac:dyDescent="0.15">
      <c r="A4" s="268" t="s">
        <v>280</v>
      </c>
    </row>
    <row r="5" spans="1:9" ht="19.5" x14ac:dyDescent="0.15">
      <c r="A5" s="268"/>
    </row>
    <row r="6" spans="1:9" ht="19.5" x14ac:dyDescent="0.15">
      <c r="A6" s="268" t="s">
        <v>283</v>
      </c>
    </row>
    <row r="7" spans="1:9" ht="19.5" x14ac:dyDescent="0.15">
      <c r="A7" s="268" t="s">
        <v>282</v>
      </c>
    </row>
    <row r="8" spans="1:9" ht="19.5" x14ac:dyDescent="0.15">
      <c r="A8" s="268" t="s">
        <v>281</v>
      </c>
    </row>
    <row r="9" spans="1:9" ht="19.5" x14ac:dyDescent="0.15">
      <c r="A9" s="268" t="s">
        <v>278</v>
      </c>
    </row>
    <row r="10" spans="1:9" ht="19.5" x14ac:dyDescent="0.15">
      <c r="A10" s="268" t="s">
        <v>285</v>
      </c>
    </row>
    <row r="11" spans="1:9" ht="19.5" x14ac:dyDescent="0.15">
      <c r="A11" s="268" t="s">
        <v>284</v>
      </c>
    </row>
    <row r="12" spans="1:9" ht="19.5" x14ac:dyDescent="0.15">
      <c r="A12" s="268" t="s">
        <v>277</v>
      </c>
    </row>
    <row r="13" spans="1:9" ht="19.5" x14ac:dyDescent="0.15">
      <c r="A13" s="268"/>
    </row>
    <row r="14" spans="1:9" ht="17.25" x14ac:dyDescent="0.35">
      <c r="A14" s="264"/>
      <c r="B14" s="266"/>
      <c r="C14" s="266"/>
      <c r="D14" s="266"/>
      <c r="E14" s="266"/>
      <c r="F14" s="266"/>
      <c r="G14" s="266"/>
      <c r="H14" s="266"/>
    </row>
    <row r="15" spans="1:9" ht="25.5" x14ac:dyDescent="0.15">
      <c r="A15" s="555" t="s">
        <v>260</v>
      </c>
      <c r="B15" s="555"/>
      <c r="C15" s="555"/>
      <c r="D15" s="555"/>
      <c r="E15" s="555"/>
      <c r="F15" s="266"/>
      <c r="G15" s="266"/>
      <c r="H15" s="266"/>
    </row>
    <row r="16" spans="1:9" ht="24" x14ac:dyDescent="0.15">
      <c r="A16" s="265"/>
      <c r="B16" s="265"/>
      <c r="C16" s="265"/>
      <c r="D16" s="265"/>
      <c r="E16" s="265"/>
      <c r="F16" s="266"/>
      <c r="G16" s="266"/>
      <c r="H16" s="266"/>
    </row>
    <row r="17" spans="1:8" ht="24" x14ac:dyDescent="0.2">
      <c r="A17" s="270" t="s">
        <v>261</v>
      </c>
      <c r="B17" s="271"/>
      <c r="C17" s="271"/>
      <c r="D17" s="271"/>
      <c r="E17" s="271"/>
      <c r="F17" s="271"/>
      <c r="G17" s="271"/>
      <c r="H17" s="271"/>
    </row>
    <row r="18" spans="1:8" ht="24" x14ac:dyDescent="0.2">
      <c r="A18" s="272" t="s">
        <v>262</v>
      </c>
      <c r="B18" s="272"/>
      <c r="C18" s="272"/>
      <c r="D18" s="272"/>
      <c r="E18" s="272"/>
      <c r="F18" s="271"/>
      <c r="G18" s="271"/>
      <c r="H18" s="271"/>
    </row>
    <row r="19" spans="1:8" ht="17.25" x14ac:dyDescent="0.2">
      <c r="A19" s="271"/>
      <c r="B19" s="271"/>
      <c r="C19" s="271"/>
      <c r="D19" s="271"/>
      <c r="E19" s="271"/>
      <c r="F19" s="271"/>
      <c r="G19" s="271"/>
      <c r="H19" s="271"/>
    </row>
    <row r="20" spans="1:8" ht="24" x14ac:dyDescent="0.2">
      <c r="A20" s="273" t="s">
        <v>263</v>
      </c>
      <c r="B20" s="271"/>
      <c r="C20" s="271"/>
      <c r="D20" s="271"/>
      <c r="E20" s="271"/>
      <c r="F20" s="271"/>
      <c r="G20" s="271"/>
      <c r="H20" s="271"/>
    </row>
    <row r="21" spans="1:8" ht="24" x14ac:dyDescent="0.2">
      <c r="A21" s="273" t="s">
        <v>264</v>
      </c>
      <c r="B21" s="271"/>
      <c r="C21" s="271"/>
      <c r="D21" s="271"/>
      <c r="E21" s="271"/>
      <c r="F21" s="271"/>
      <c r="G21" s="271"/>
      <c r="H21" s="271"/>
    </row>
    <row r="22" spans="1:8" ht="24" x14ac:dyDescent="0.5">
      <c r="A22" s="274" t="s">
        <v>265</v>
      </c>
      <c r="B22" s="271"/>
      <c r="C22" s="271"/>
      <c r="D22" s="271"/>
      <c r="E22" s="271"/>
      <c r="F22" s="271"/>
      <c r="G22" s="271"/>
      <c r="H22" s="271"/>
    </row>
    <row r="23" spans="1:8" ht="17.25" x14ac:dyDescent="0.2">
      <c r="A23" s="271"/>
      <c r="B23" s="271"/>
      <c r="C23" s="271"/>
      <c r="D23" s="271"/>
      <c r="E23" s="271"/>
      <c r="F23" s="271"/>
      <c r="G23" s="271"/>
      <c r="H23" s="271"/>
    </row>
    <row r="24" spans="1:8" ht="24" x14ac:dyDescent="0.2">
      <c r="A24" s="273" t="s">
        <v>266</v>
      </c>
      <c r="B24" s="271"/>
      <c r="C24" s="271"/>
      <c r="D24" s="271"/>
      <c r="E24" s="271"/>
      <c r="F24" s="271"/>
      <c r="G24" s="271"/>
      <c r="H24" s="271"/>
    </row>
    <row r="25" spans="1:8" ht="24" x14ac:dyDescent="0.2">
      <c r="A25" s="273" t="s">
        <v>267</v>
      </c>
      <c r="B25" s="271"/>
      <c r="C25" s="271"/>
      <c r="D25" s="271"/>
      <c r="E25" s="271"/>
      <c r="F25" s="271"/>
      <c r="G25" s="271"/>
      <c r="H25" s="271"/>
    </row>
    <row r="26" spans="1:8" ht="24" x14ac:dyDescent="0.2">
      <c r="A26" s="273"/>
      <c r="B26" s="271"/>
      <c r="C26" s="271"/>
      <c r="D26" s="271"/>
      <c r="E26" s="271"/>
      <c r="F26" s="271"/>
      <c r="G26" s="271"/>
      <c r="H26" s="271"/>
    </row>
    <row r="27" spans="1:8" ht="24" x14ac:dyDescent="0.2">
      <c r="A27" s="273" t="s">
        <v>268</v>
      </c>
      <c r="B27" s="271"/>
      <c r="C27" s="271"/>
      <c r="D27" s="271"/>
      <c r="E27" s="271"/>
      <c r="F27" s="271"/>
      <c r="G27" s="271"/>
      <c r="H27" s="271"/>
    </row>
    <row r="28" spans="1:8" ht="24" x14ac:dyDescent="0.2">
      <c r="A28" s="273" t="s">
        <v>269</v>
      </c>
      <c r="B28" s="271"/>
      <c r="C28" s="271"/>
      <c r="D28" s="271"/>
      <c r="E28" s="271"/>
      <c r="F28" s="271"/>
      <c r="G28" s="271"/>
      <c r="H28" s="271"/>
    </row>
    <row r="29" spans="1:8" ht="24" x14ac:dyDescent="0.2">
      <c r="A29" s="273"/>
      <c r="B29" s="271"/>
      <c r="C29" s="271"/>
      <c r="D29" s="271"/>
      <c r="E29" s="271"/>
      <c r="F29" s="271"/>
      <c r="G29" s="271"/>
      <c r="H29" s="271"/>
    </row>
    <row r="30" spans="1:8" ht="24" x14ac:dyDescent="0.2">
      <c r="A30" s="273" t="s">
        <v>270</v>
      </c>
      <c r="B30" s="271"/>
      <c r="C30" s="271"/>
      <c r="D30" s="271"/>
      <c r="E30" s="271"/>
      <c r="F30" s="271"/>
      <c r="G30" s="271"/>
      <c r="H30" s="271"/>
    </row>
    <row r="31" spans="1:8" ht="24" x14ac:dyDescent="0.2">
      <c r="A31" s="273" t="s">
        <v>271</v>
      </c>
      <c r="B31" s="271"/>
      <c r="C31" s="271"/>
      <c r="D31" s="271"/>
      <c r="E31" s="271"/>
      <c r="F31" s="271"/>
      <c r="G31" s="271"/>
      <c r="H31" s="271"/>
    </row>
    <row r="32" spans="1:8" ht="24" x14ac:dyDescent="0.2">
      <c r="A32" s="273" t="s">
        <v>272</v>
      </c>
      <c r="B32" s="271"/>
      <c r="C32" s="271"/>
      <c r="D32" s="271"/>
      <c r="E32" s="271"/>
      <c r="F32" s="271"/>
      <c r="G32" s="271"/>
      <c r="H32" s="271"/>
    </row>
    <row r="33" spans="1:12" ht="24" x14ac:dyDescent="0.2">
      <c r="A33" s="273"/>
      <c r="B33" s="271"/>
      <c r="C33" s="271"/>
      <c r="D33" s="271"/>
      <c r="E33" s="271"/>
      <c r="F33" s="271"/>
      <c r="G33" s="271"/>
      <c r="H33" s="271"/>
    </row>
    <row r="34" spans="1:12" ht="24" x14ac:dyDescent="0.2">
      <c r="A34" s="273" t="s">
        <v>273</v>
      </c>
      <c r="B34" s="271"/>
      <c r="C34" s="271"/>
      <c r="D34" s="271"/>
      <c r="E34" s="271"/>
      <c r="F34" s="271"/>
      <c r="G34" s="271"/>
      <c r="H34" s="271"/>
    </row>
    <row r="35" spans="1:12" ht="24" x14ac:dyDescent="0.2">
      <c r="A35" s="273" t="s">
        <v>274</v>
      </c>
      <c r="B35" s="271"/>
      <c r="C35" s="271"/>
      <c r="D35" s="271"/>
      <c r="E35" s="271"/>
      <c r="F35" s="271"/>
      <c r="G35" s="271"/>
      <c r="H35" s="271"/>
    </row>
    <row r="36" spans="1:12" ht="24" x14ac:dyDescent="0.2">
      <c r="A36" s="273"/>
      <c r="B36" s="271"/>
      <c r="C36" s="271"/>
      <c r="D36" s="271"/>
      <c r="E36" s="271"/>
      <c r="F36" s="271"/>
      <c r="G36" s="271"/>
      <c r="H36" s="271"/>
    </row>
    <row r="37" spans="1:12" ht="24" x14ac:dyDescent="0.2">
      <c r="A37" s="273" t="s">
        <v>275</v>
      </c>
      <c r="B37" s="271"/>
      <c r="C37" s="271"/>
      <c r="D37" s="271"/>
      <c r="E37" s="271"/>
      <c r="F37" s="271"/>
      <c r="G37" s="271"/>
      <c r="H37" s="271"/>
    </row>
    <row r="38" spans="1:12" ht="24" x14ac:dyDescent="0.2">
      <c r="A38" s="273" t="s">
        <v>276</v>
      </c>
      <c r="B38" s="271"/>
      <c r="C38" s="271"/>
      <c r="D38" s="271"/>
      <c r="E38" s="271"/>
      <c r="F38" s="271"/>
      <c r="G38" s="271"/>
      <c r="H38" s="271"/>
    </row>
    <row r="39" spans="1:12" x14ac:dyDescent="0.15">
      <c r="A39" s="266"/>
      <c r="B39" s="266"/>
      <c r="C39" s="266"/>
      <c r="D39" s="266"/>
      <c r="E39" s="266"/>
      <c r="F39" s="266"/>
      <c r="G39" s="266"/>
      <c r="H39" s="266"/>
    </row>
    <row r="40" spans="1:12" x14ac:dyDescent="0.15">
      <c r="A40" s="266"/>
      <c r="B40" s="266"/>
      <c r="C40" s="266"/>
      <c r="D40" s="266"/>
      <c r="E40" s="266"/>
      <c r="F40" s="266"/>
      <c r="G40" s="266"/>
      <c r="H40" s="266"/>
    </row>
    <row r="41" spans="1:12" ht="16.5" customHeight="1" x14ac:dyDescent="0.15">
      <c r="A41" s="266"/>
      <c r="B41" s="266"/>
      <c r="C41" s="266"/>
      <c r="D41" s="266"/>
      <c r="E41" s="266"/>
      <c r="F41" s="266"/>
      <c r="G41" s="266"/>
      <c r="H41" s="266"/>
      <c r="L41" t="s">
        <v>289</v>
      </c>
    </row>
    <row r="42" spans="1:12" ht="18.75" customHeight="1" x14ac:dyDescent="0.15">
      <c r="A42" s="266"/>
      <c r="B42" s="266"/>
      <c r="C42" s="266"/>
      <c r="D42" s="266"/>
      <c r="E42" s="266"/>
      <c r="F42" s="266"/>
      <c r="G42" s="266"/>
      <c r="H42" s="266"/>
      <c r="L42" t="s">
        <v>290</v>
      </c>
    </row>
    <row r="43" spans="1:12" x14ac:dyDescent="0.15">
      <c r="A43" s="266"/>
      <c r="B43" s="266"/>
      <c r="C43" s="266"/>
      <c r="D43" s="266"/>
      <c r="E43" s="266"/>
      <c r="F43" s="266"/>
      <c r="G43" s="266"/>
      <c r="H43" s="266"/>
    </row>
    <row r="44" spans="1:12" x14ac:dyDescent="0.15">
      <c r="A44" s="266"/>
      <c r="B44" s="266"/>
      <c r="C44" s="266"/>
      <c r="D44" s="266"/>
      <c r="E44" s="266"/>
      <c r="F44" s="266"/>
      <c r="G44" s="266"/>
      <c r="H44" s="266"/>
    </row>
    <row r="45" spans="1:12" x14ac:dyDescent="0.15">
      <c r="A45" s="266"/>
      <c r="B45" s="266"/>
      <c r="C45" s="266"/>
      <c r="D45" s="266"/>
      <c r="E45" s="266"/>
      <c r="F45" s="266"/>
      <c r="G45" s="266"/>
      <c r="H45" s="266"/>
    </row>
    <row r="46" spans="1:12" x14ac:dyDescent="0.15">
      <c r="A46" s="266"/>
      <c r="B46" s="266"/>
      <c r="C46" s="266"/>
      <c r="D46" s="266"/>
      <c r="E46" s="266"/>
      <c r="F46" s="266"/>
      <c r="G46" s="266"/>
      <c r="H46" s="266"/>
    </row>
    <row r="47" spans="1:12" x14ac:dyDescent="0.15">
      <c r="A47" s="266"/>
      <c r="B47" s="266"/>
      <c r="C47" s="266"/>
      <c r="D47" s="266"/>
      <c r="E47" s="266"/>
      <c r="F47" s="266"/>
      <c r="G47" s="266"/>
      <c r="H47" s="266"/>
    </row>
    <row r="48" spans="1:12" x14ac:dyDescent="0.15">
      <c r="A48" s="266"/>
      <c r="B48" s="266"/>
      <c r="C48" s="266"/>
      <c r="D48" s="266"/>
      <c r="E48" s="266"/>
      <c r="F48" s="266"/>
      <c r="G48" s="266"/>
      <c r="H48" s="266"/>
    </row>
  </sheetData>
  <sheetProtection sheet="1"/>
  <mergeCells count="1">
    <mergeCell ref="A15:E15"/>
  </mergeCells>
  <phoneticPr fontId="3"/>
  <pageMargins left="0.25" right="0.25" top="0.75" bottom="0.75" header="0.3" footer="0.3"/>
  <pageSetup paperSize="9" scale="83" orientation="portrait"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7E221-6205-49B5-90CB-1E27408CC950}">
  <sheetPr>
    <pageSetUpPr fitToPage="1"/>
  </sheetPr>
  <dimension ref="B1:W28"/>
  <sheetViews>
    <sheetView view="pageBreakPreview" zoomScaleNormal="100" workbookViewId="0">
      <selection activeCell="I4" sqref="I4"/>
    </sheetView>
  </sheetViews>
  <sheetFormatPr defaultColWidth="9" defaultRowHeight="13.5" x14ac:dyDescent="0.15"/>
  <cols>
    <col min="1" max="3" width="2.625" style="2" customWidth="1"/>
    <col min="4" max="4" width="3.625" style="2" customWidth="1"/>
    <col min="5" max="6" width="10.125" style="2" customWidth="1"/>
    <col min="7" max="8" width="10.625" style="2" customWidth="1"/>
    <col min="9" max="10" width="10.125" style="2" customWidth="1"/>
    <col min="11" max="11" width="4.75" style="2" customWidth="1"/>
    <col min="12" max="12" width="9" style="2"/>
    <col min="13" max="13" width="18.75" style="2" customWidth="1"/>
    <col min="14" max="14" width="18.25" style="2" customWidth="1"/>
    <col min="15" max="23" width="15.75" style="2" customWidth="1"/>
    <col min="24" max="24" width="12.625" style="2" customWidth="1"/>
    <col min="25" max="16384" width="9" style="2"/>
  </cols>
  <sheetData>
    <row r="1" spans="2:23" ht="18.75" x14ac:dyDescent="0.15">
      <c r="B1" s="538" t="s">
        <v>431</v>
      </c>
      <c r="C1" s="539"/>
      <c r="D1" s="539"/>
      <c r="E1" s="539"/>
      <c r="F1" s="539"/>
      <c r="G1" s="539"/>
      <c r="H1" s="539"/>
      <c r="M1" s="563" t="s">
        <v>460</v>
      </c>
      <c r="N1" s="563"/>
      <c r="O1" s="563"/>
      <c r="P1" s="563"/>
      <c r="Q1" s="563"/>
      <c r="R1" s="563"/>
      <c r="S1" s="563"/>
      <c r="T1" s="563"/>
      <c r="U1" s="563"/>
      <c r="V1" s="563"/>
    </row>
    <row r="2" spans="2:23" x14ac:dyDescent="0.15">
      <c r="C2" s="139" t="s">
        <v>432</v>
      </c>
      <c r="M2" s="139"/>
    </row>
    <row r="3" spans="2:23" x14ac:dyDescent="0.15">
      <c r="D3" s="2" t="s">
        <v>433</v>
      </c>
      <c r="M3" s="564" t="s">
        <v>167</v>
      </c>
      <c r="N3" s="564"/>
      <c r="O3" s="142"/>
      <c r="P3" s="512" t="s">
        <v>370</v>
      </c>
      <c r="S3" s="2" t="s">
        <v>371</v>
      </c>
      <c r="W3" s="3" t="s">
        <v>372</v>
      </c>
    </row>
    <row r="4" spans="2:23" ht="43.15" customHeight="1" x14ac:dyDescent="0.15">
      <c r="D4" s="2" t="s">
        <v>455</v>
      </c>
      <c r="M4" s="511" t="s">
        <v>373</v>
      </c>
      <c r="N4" s="511" t="s">
        <v>374</v>
      </c>
      <c r="O4" s="511" t="s">
        <v>375</v>
      </c>
      <c r="P4" s="511" t="s">
        <v>376</v>
      </c>
      <c r="Q4" s="513"/>
      <c r="S4" s="514"/>
      <c r="T4" s="511" t="s">
        <v>377</v>
      </c>
      <c r="U4" s="511" t="s">
        <v>378</v>
      </c>
      <c r="V4" s="511" t="s">
        <v>379</v>
      </c>
      <c r="W4" s="511" t="s">
        <v>380</v>
      </c>
    </row>
    <row r="5" spans="2:23" ht="19.899999999999999" customHeight="1" x14ac:dyDescent="0.15">
      <c r="D5" s="2" t="s">
        <v>434</v>
      </c>
      <c r="M5" s="515" t="s">
        <v>381</v>
      </c>
      <c r="N5" s="516" t="s">
        <v>382</v>
      </c>
      <c r="O5" s="516" t="s">
        <v>383</v>
      </c>
      <c r="P5" s="516" t="s">
        <v>384</v>
      </c>
      <c r="Q5" s="517"/>
      <c r="S5" s="140" t="s">
        <v>168</v>
      </c>
      <c r="T5" s="518" t="s">
        <v>385</v>
      </c>
      <c r="U5" s="518" t="s">
        <v>386</v>
      </c>
      <c r="V5" s="518" t="s">
        <v>387</v>
      </c>
      <c r="W5" s="518" t="s">
        <v>388</v>
      </c>
    </row>
    <row r="6" spans="2:23" ht="19.899999999999999" customHeight="1" x14ac:dyDescent="0.15">
      <c r="M6" s="509"/>
      <c r="N6" s="519"/>
      <c r="O6" s="520"/>
      <c r="P6" s="520"/>
      <c r="Q6" s="520"/>
      <c r="S6" s="140" t="s">
        <v>389</v>
      </c>
      <c r="T6" s="518" t="s">
        <v>385</v>
      </c>
      <c r="U6" s="518" t="s">
        <v>390</v>
      </c>
      <c r="V6" s="518" t="s">
        <v>391</v>
      </c>
      <c r="W6" s="518" t="s">
        <v>392</v>
      </c>
    </row>
    <row r="7" spans="2:23" ht="22.9" customHeight="1" x14ac:dyDescent="0.15">
      <c r="C7" s="139" t="s">
        <v>435</v>
      </c>
      <c r="M7" s="521" t="s">
        <v>393</v>
      </c>
      <c r="N7" s="521" t="s">
        <v>394</v>
      </c>
      <c r="O7" s="522" t="s">
        <v>395</v>
      </c>
      <c r="P7" s="519"/>
      <c r="Q7" s="520"/>
      <c r="S7" s="140" t="s">
        <v>38</v>
      </c>
      <c r="T7" s="518" t="s">
        <v>385</v>
      </c>
      <c r="U7" s="518" t="s">
        <v>387</v>
      </c>
      <c r="V7" s="518" t="s">
        <v>396</v>
      </c>
      <c r="W7" s="518" t="s">
        <v>397</v>
      </c>
    </row>
    <row r="8" spans="2:23" ht="21" customHeight="1" x14ac:dyDescent="0.15">
      <c r="D8" s="565" t="s">
        <v>436</v>
      </c>
      <c r="E8" s="565"/>
      <c r="F8" s="565"/>
      <c r="G8" s="565"/>
      <c r="H8" s="565"/>
      <c r="I8" s="565"/>
      <c r="J8" s="565"/>
      <c r="M8" s="518" t="s">
        <v>398</v>
      </c>
      <c r="N8" s="516" t="s">
        <v>399</v>
      </c>
      <c r="O8" s="522" t="s">
        <v>400</v>
      </c>
      <c r="P8" s="520"/>
      <c r="Q8" s="520"/>
      <c r="S8" s="2" t="s">
        <v>401</v>
      </c>
      <c r="T8" s="2" t="s">
        <v>402</v>
      </c>
      <c r="U8" s="2" t="s">
        <v>403</v>
      </c>
    </row>
    <row r="9" spans="2:23" x14ac:dyDescent="0.15">
      <c r="D9" s="565"/>
      <c r="E9" s="565"/>
      <c r="F9" s="565"/>
      <c r="G9" s="565"/>
      <c r="H9" s="565"/>
      <c r="I9" s="565"/>
      <c r="J9" s="565"/>
      <c r="M9" s="523"/>
      <c r="N9" s="524"/>
      <c r="O9" s="520"/>
      <c r="P9" s="520"/>
      <c r="Q9" s="520"/>
      <c r="R9" s="520"/>
    </row>
    <row r="10" spans="2:23" ht="19.899999999999999" customHeight="1" x14ac:dyDescent="0.15">
      <c r="D10" s="565"/>
      <c r="E10" s="565"/>
      <c r="F10" s="565"/>
      <c r="G10" s="565"/>
      <c r="H10" s="565"/>
      <c r="I10" s="565"/>
      <c r="J10" s="565"/>
      <c r="M10" s="140" t="s">
        <v>404</v>
      </c>
      <c r="N10" s="525" t="s">
        <v>405</v>
      </c>
      <c r="O10" s="526" t="s">
        <v>406</v>
      </c>
      <c r="P10" s="526" t="s">
        <v>407</v>
      </c>
      <c r="Q10" s="526" t="s">
        <v>408</v>
      </c>
      <c r="R10" s="520"/>
      <c r="S10" s="2" t="s">
        <v>409</v>
      </c>
      <c r="V10" s="3" t="s">
        <v>372</v>
      </c>
    </row>
    <row r="11" spans="2:23" ht="19.899999999999999" customHeight="1" x14ac:dyDescent="0.15">
      <c r="D11" s="565"/>
      <c r="E11" s="565"/>
      <c r="F11" s="565"/>
      <c r="G11" s="565"/>
      <c r="H11" s="565"/>
      <c r="I11" s="565"/>
      <c r="J11" s="565"/>
      <c r="M11" s="515" t="s">
        <v>410</v>
      </c>
      <c r="N11" s="516" t="s">
        <v>382</v>
      </c>
      <c r="O11" s="516" t="s">
        <v>411</v>
      </c>
      <c r="P11" s="516" t="s">
        <v>411</v>
      </c>
      <c r="Q11" s="516" t="s">
        <v>383</v>
      </c>
      <c r="R11" s="520"/>
      <c r="S11" s="511" t="s">
        <v>377</v>
      </c>
      <c r="T11" s="511" t="s">
        <v>378</v>
      </c>
      <c r="U11" s="511" t="s">
        <v>379</v>
      </c>
      <c r="V11" s="511" t="s">
        <v>380</v>
      </c>
    </row>
    <row r="12" spans="2:23" ht="22.15" customHeight="1" x14ac:dyDescent="0.15">
      <c r="E12" s="566" t="s">
        <v>437</v>
      </c>
      <c r="F12" s="567"/>
      <c r="G12" s="568"/>
      <c r="H12" s="566" t="s">
        <v>438</v>
      </c>
      <c r="I12" s="567"/>
      <c r="J12" s="568"/>
      <c r="M12" s="527" t="s">
        <v>412</v>
      </c>
      <c r="N12" s="528"/>
      <c r="O12" s="528"/>
      <c r="P12" s="528"/>
      <c r="Q12" s="520"/>
      <c r="R12" s="520"/>
      <c r="S12" s="515" t="s">
        <v>381</v>
      </c>
      <c r="T12" s="516" t="s">
        <v>382</v>
      </c>
      <c r="U12" s="516" t="s">
        <v>413</v>
      </c>
      <c r="V12" s="516" t="s">
        <v>414</v>
      </c>
    </row>
    <row r="13" spans="2:23" ht="17.45" customHeight="1" x14ac:dyDescent="0.15">
      <c r="D13" s="569" t="s">
        <v>456</v>
      </c>
      <c r="E13" s="540" t="s">
        <v>457</v>
      </c>
      <c r="F13" s="540"/>
      <c r="G13" s="540"/>
      <c r="H13" s="558" t="s">
        <v>439</v>
      </c>
      <c r="I13" s="559"/>
      <c r="J13" s="560"/>
      <c r="N13" s="520"/>
      <c r="O13" s="520"/>
      <c r="P13" s="520"/>
      <c r="Q13" s="520"/>
      <c r="R13" s="520"/>
    </row>
    <row r="14" spans="2:23" ht="23.45" customHeight="1" x14ac:dyDescent="0.15">
      <c r="D14" s="570"/>
      <c r="E14" s="540" t="s">
        <v>458</v>
      </c>
      <c r="F14" s="540"/>
      <c r="G14" s="540"/>
      <c r="H14" s="558" t="s">
        <v>440</v>
      </c>
      <c r="I14" s="559"/>
      <c r="J14" s="560"/>
      <c r="M14" s="557" t="s">
        <v>415</v>
      </c>
      <c r="N14" s="557"/>
      <c r="O14" s="557"/>
      <c r="P14" s="557"/>
      <c r="Q14" s="557"/>
      <c r="R14" s="557"/>
      <c r="S14" s="2" t="s">
        <v>416</v>
      </c>
    </row>
    <row r="15" spans="2:23" ht="39.6" customHeight="1" x14ac:dyDescent="0.15">
      <c r="D15" s="570"/>
      <c r="E15" s="540" t="s">
        <v>441</v>
      </c>
      <c r="F15" s="540"/>
      <c r="G15" s="540"/>
      <c r="H15" s="571" t="s">
        <v>442</v>
      </c>
      <c r="I15" s="572"/>
      <c r="J15" s="573"/>
      <c r="M15" s="2" t="s">
        <v>417</v>
      </c>
      <c r="O15" s="529"/>
      <c r="P15" s="530"/>
      <c r="S15" s="511" t="s">
        <v>377</v>
      </c>
      <c r="T15" s="511" t="s">
        <v>378</v>
      </c>
      <c r="U15" s="511" t="s">
        <v>379</v>
      </c>
      <c r="V15" s="511" t="s">
        <v>380</v>
      </c>
    </row>
    <row r="16" spans="2:23" ht="27.6" customHeight="1" x14ac:dyDescent="0.15">
      <c r="D16" s="574" t="s">
        <v>443</v>
      </c>
      <c r="E16" s="142" t="s">
        <v>444</v>
      </c>
      <c r="F16" s="142"/>
      <c r="G16" s="142"/>
      <c r="H16" s="558" t="s">
        <v>439</v>
      </c>
      <c r="I16" s="559"/>
      <c r="J16" s="560"/>
      <c r="M16" s="2" t="s">
        <v>418</v>
      </c>
      <c r="N16" s="531"/>
      <c r="O16" s="531"/>
      <c r="P16" s="531"/>
      <c r="S16" s="515" t="s">
        <v>419</v>
      </c>
      <c r="T16" s="516" t="s">
        <v>420</v>
      </c>
      <c r="U16" s="516" t="s">
        <v>421</v>
      </c>
      <c r="V16" s="516" t="s">
        <v>414</v>
      </c>
    </row>
    <row r="17" spans="4:22" ht="18" customHeight="1" x14ac:dyDescent="0.15">
      <c r="D17" s="575"/>
      <c r="E17" s="540" t="s">
        <v>445</v>
      </c>
      <c r="F17" s="540"/>
      <c r="G17" s="540"/>
      <c r="H17" s="558" t="s">
        <v>440</v>
      </c>
      <c r="I17" s="559"/>
      <c r="J17" s="560"/>
      <c r="M17" s="557" t="s">
        <v>422</v>
      </c>
      <c r="N17" s="557"/>
      <c r="O17" s="557"/>
      <c r="P17" s="557"/>
      <c r="Q17" s="557"/>
      <c r="R17" s="557"/>
      <c r="S17" s="561" t="s">
        <v>423</v>
      </c>
      <c r="T17" s="561"/>
      <c r="U17" s="561"/>
      <c r="V17" s="561"/>
    </row>
    <row r="18" spans="4:22" ht="33.6" customHeight="1" x14ac:dyDescent="0.15">
      <c r="D18" s="575"/>
      <c r="E18" s="540" t="s">
        <v>441</v>
      </c>
      <c r="F18" s="540"/>
      <c r="G18" s="540"/>
      <c r="H18" s="558" t="s">
        <v>446</v>
      </c>
      <c r="I18" s="559"/>
      <c r="J18" s="560"/>
      <c r="M18" s="2" t="s">
        <v>424</v>
      </c>
      <c r="S18" s="562"/>
      <c r="T18" s="562"/>
      <c r="U18" s="562"/>
      <c r="V18" s="562"/>
    </row>
    <row r="19" spans="4:22" ht="22.9" customHeight="1" x14ac:dyDescent="0.15">
      <c r="D19" s="576"/>
      <c r="E19" s="540" t="s">
        <v>447</v>
      </c>
      <c r="F19" s="540"/>
      <c r="G19" s="540"/>
      <c r="H19" s="558" t="s">
        <v>442</v>
      </c>
      <c r="I19" s="559"/>
      <c r="J19" s="560"/>
      <c r="M19" s="2" t="s">
        <v>425</v>
      </c>
    </row>
    <row r="20" spans="4:22" x14ac:dyDescent="0.15">
      <c r="D20" s="541"/>
      <c r="E20" s="542"/>
      <c r="S20" s="532" t="s">
        <v>426</v>
      </c>
    </row>
    <row r="21" spans="4:22" x14ac:dyDescent="0.15">
      <c r="D21" s="556" t="s">
        <v>448</v>
      </c>
      <c r="E21" s="557" t="s">
        <v>459</v>
      </c>
      <c r="F21" s="557"/>
      <c r="G21" s="557"/>
      <c r="H21" s="557"/>
      <c r="I21" s="557"/>
      <c r="J21" s="557"/>
      <c r="M21" s="533"/>
      <c r="N21" s="533"/>
      <c r="O21" s="533"/>
    </row>
    <row r="22" spans="4:22" x14ac:dyDescent="0.15">
      <c r="D22" s="556"/>
      <c r="E22" s="557"/>
      <c r="F22" s="557"/>
      <c r="G22" s="557"/>
      <c r="H22" s="557"/>
      <c r="I22" s="557"/>
      <c r="J22" s="557"/>
      <c r="M22" s="534" t="s">
        <v>427</v>
      </c>
      <c r="N22" s="533"/>
      <c r="O22" s="533"/>
    </row>
    <row r="23" spans="4:22" x14ac:dyDescent="0.15">
      <c r="D23" s="556"/>
      <c r="E23" s="557"/>
      <c r="F23" s="557"/>
      <c r="G23" s="557"/>
      <c r="H23" s="557"/>
      <c r="I23" s="557"/>
      <c r="J23" s="557"/>
    </row>
    <row r="24" spans="4:22" x14ac:dyDescent="0.15">
      <c r="D24" s="3" t="s">
        <v>449</v>
      </c>
      <c r="E24" s="2" t="s">
        <v>450</v>
      </c>
    </row>
    <row r="25" spans="4:22" x14ac:dyDescent="0.15">
      <c r="E25" s="2" t="s">
        <v>451</v>
      </c>
    </row>
    <row r="27" spans="4:22" x14ac:dyDescent="0.15">
      <c r="D27" s="3" t="s">
        <v>449</v>
      </c>
      <c r="E27" s="2" t="s">
        <v>452</v>
      </c>
    </row>
    <row r="28" spans="4:22" x14ac:dyDescent="0.15">
      <c r="E28" s="2" t="s">
        <v>453</v>
      </c>
    </row>
  </sheetData>
  <sheetProtection sheet="1" objects="1" scenarios="1"/>
  <mergeCells count="19">
    <mergeCell ref="S17:V18"/>
    <mergeCell ref="H18:J18"/>
    <mergeCell ref="M1:V1"/>
    <mergeCell ref="M3:N3"/>
    <mergeCell ref="D8:J11"/>
    <mergeCell ref="E12:G12"/>
    <mergeCell ref="H12:J12"/>
    <mergeCell ref="D13:D15"/>
    <mergeCell ref="H13:J13"/>
    <mergeCell ref="H14:J14"/>
    <mergeCell ref="M14:R14"/>
    <mergeCell ref="H15:J15"/>
    <mergeCell ref="D16:D19"/>
    <mergeCell ref="H19:J19"/>
    <mergeCell ref="D21:D23"/>
    <mergeCell ref="E21:J23"/>
    <mergeCell ref="H16:J16"/>
    <mergeCell ref="H17:J17"/>
    <mergeCell ref="M17:R17"/>
  </mergeCells>
  <phoneticPr fontId="3"/>
  <printOptions horizontalCentered="1" verticalCentered="1"/>
  <pageMargins left="0.39370078740157483" right="0" top="0.59055118110236227" bottom="0.59055118110236227" header="0.51181102362204722" footer="0.31496062992125984"/>
  <pageSetup paperSize="9" scale="54" orientation="landscape" r:id="rId1"/>
  <headerFooter alignWithMargins="0">
    <oddFooter xml:space="preserve">&amp;C日本海折込センター&amp;R2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4"/>
  <sheetViews>
    <sheetView zoomScaleNormal="100" workbookViewId="0">
      <selection activeCell="E23" sqref="E23:F24"/>
    </sheetView>
  </sheetViews>
  <sheetFormatPr defaultRowHeight="13.5" x14ac:dyDescent="0.15"/>
  <cols>
    <col min="1" max="1" width="14.75" customWidth="1"/>
  </cols>
  <sheetData>
    <row r="1" spans="1:18" x14ac:dyDescent="0.15">
      <c r="A1" s="624" t="s">
        <v>251</v>
      </c>
      <c r="B1" s="624"/>
      <c r="C1" s="624"/>
      <c r="D1" s="624"/>
    </row>
    <row r="2" spans="1:18" ht="14.25" thickBot="1" x14ac:dyDescent="0.2">
      <c r="A2" s="625"/>
      <c r="B2" s="625"/>
      <c r="C2" s="625"/>
      <c r="D2" s="625"/>
    </row>
    <row r="3" spans="1:18" ht="14.25" thickBot="1" x14ac:dyDescent="0.2">
      <c r="A3" s="242"/>
      <c r="B3" s="647"/>
      <c r="C3" s="647"/>
      <c r="D3" s="243"/>
      <c r="E3" s="648"/>
      <c r="F3" s="649"/>
      <c r="G3" s="243"/>
      <c r="H3" s="648"/>
      <c r="I3" s="649"/>
      <c r="K3" s="235" t="s">
        <v>203</v>
      </c>
      <c r="L3" s="233"/>
      <c r="M3" s="233"/>
      <c r="N3" s="233"/>
      <c r="O3" s="233"/>
      <c r="P3" s="145"/>
      <c r="Q3" s="145"/>
    </row>
    <row r="4" spans="1:18" x14ac:dyDescent="0.15">
      <c r="A4" s="242"/>
      <c r="B4" s="247"/>
      <c r="C4" s="247"/>
      <c r="D4" s="243"/>
      <c r="E4" s="248"/>
      <c r="F4" s="249"/>
      <c r="G4" s="243"/>
      <c r="H4" s="248"/>
      <c r="I4" s="249"/>
      <c r="K4" s="234"/>
      <c r="L4" s="145"/>
      <c r="M4" s="145"/>
      <c r="N4" s="145"/>
      <c r="O4" s="145"/>
      <c r="P4" s="145"/>
      <c r="Q4" s="145"/>
    </row>
    <row r="5" spans="1:18" ht="15.75" customHeight="1" thickBot="1" x14ac:dyDescent="0.25">
      <c r="A5" s="223"/>
      <c r="B5" s="223"/>
      <c r="C5" s="223"/>
      <c r="D5" s="218"/>
      <c r="E5" s="218"/>
      <c r="F5" s="218"/>
      <c r="G5" s="218"/>
      <c r="H5" s="218"/>
      <c r="I5" s="218"/>
      <c r="K5" s="239" t="s">
        <v>234</v>
      </c>
      <c r="L5" s="240"/>
      <c r="M5" s="241"/>
      <c r="N5" s="239"/>
      <c r="O5" s="239"/>
      <c r="P5" s="239"/>
      <c r="Q5" s="239"/>
    </row>
    <row r="6" spans="1:18" ht="14.25" customHeight="1" x14ac:dyDescent="0.15">
      <c r="A6" s="588" t="s">
        <v>4</v>
      </c>
      <c r="B6" s="590"/>
      <c r="C6" s="591"/>
      <c r="D6" s="591"/>
      <c r="E6" s="591"/>
      <c r="F6" s="245"/>
      <c r="G6" s="244"/>
      <c r="H6" s="244"/>
      <c r="I6" s="244"/>
      <c r="K6" s="150"/>
      <c r="L6" s="150"/>
      <c r="M6" s="150"/>
      <c r="N6" s="150"/>
      <c r="O6" s="150"/>
      <c r="P6" s="150"/>
      <c r="Q6" s="150"/>
    </row>
    <row r="7" spans="1:18" ht="37.5" customHeight="1" x14ac:dyDescent="0.15">
      <c r="A7" s="589"/>
      <c r="B7" s="592"/>
      <c r="C7" s="593"/>
      <c r="D7" s="593"/>
      <c r="E7" s="593"/>
      <c r="F7" s="245"/>
      <c r="G7" s="244"/>
      <c r="H7" s="244"/>
      <c r="I7" s="244"/>
      <c r="K7" s="577" t="s">
        <v>286</v>
      </c>
      <c r="L7" s="577"/>
      <c r="M7" s="577"/>
      <c r="N7" s="577"/>
      <c r="O7" s="577"/>
      <c r="P7" s="577"/>
      <c r="Q7" s="577"/>
    </row>
    <row r="8" spans="1:18" ht="13.5" customHeight="1" thickBot="1" x14ac:dyDescent="0.2">
      <c r="A8" s="589"/>
      <c r="B8" s="592"/>
      <c r="C8" s="593"/>
      <c r="D8" s="593"/>
      <c r="E8" s="593"/>
      <c r="F8" s="245"/>
      <c r="G8" s="244"/>
      <c r="H8" s="244"/>
      <c r="I8" s="244"/>
      <c r="K8" s="577"/>
      <c r="L8" s="577"/>
      <c r="M8" s="577"/>
      <c r="N8" s="577"/>
      <c r="O8" s="577"/>
      <c r="P8" s="577"/>
      <c r="Q8" s="577"/>
    </row>
    <row r="9" spans="1:18" ht="19.5" customHeight="1" x14ac:dyDescent="0.15">
      <c r="A9" s="628" t="s">
        <v>252</v>
      </c>
      <c r="B9" s="630"/>
      <c r="C9" s="631"/>
      <c r="D9" s="631"/>
      <c r="E9" s="631"/>
      <c r="F9" s="631"/>
      <c r="G9" s="631"/>
      <c r="H9" s="631"/>
      <c r="I9" s="632"/>
      <c r="K9" s="577"/>
      <c r="L9" s="577"/>
      <c r="M9" s="577"/>
      <c r="N9" s="577"/>
      <c r="O9" s="577"/>
      <c r="P9" s="577"/>
      <c r="Q9" s="577"/>
    </row>
    <row r="10" spans="1:18" ht="13.5" customHeight="1" x14ac:dyDescent="0.15">
      <c r="A10" s="628"/>
      <c r="B10" s="633"/>
      <c r="C10" s="634"/>
      <c r="D10" s="634"/>
      <c r="E10" s="634"/>
      <c r="F10" s="634"/>
      <c r="G10" s="634"/>
      <c r="H10" s="634"/>
      <c r="I10" s="635"/>
      <c r="K10" s="577" t="s">
        <v>245</v>
      </c>
      <c r="L10" s="577"/>
      <c r="M10" s="577"/>
      <c r="N10" s="577"/>
      <c r="O10" s="577"/>
      <c r="P10" s="577"/>
      <c r="Q10" s="577"/>
      <c r="R10" s="224"/>
    </row>
    <row r="11" spans="1:18" ht="20.25" customHeight="1" thickBot="1" x14ac:dyDescent="0.2">
      <c r="A11" s="629"/>
      <c r="B11" s="636"/>
      <c r="C11" s="637"/>
      <c r="D11" s="637"/>
      <c r="E11" s="637"/>
      <c r="F11" s="637"/>
      <c r="G11" s="637"/>
      <c r="H11" s="637"/>
      <c r="I11" s="638"/>
      <c r="K11" s="577"/>
      <c r="L11" s="577"/>
      <c r="M11" s="577"/>
      <c r="N11" s="577"/>
      <c r="O11" s="577"/>
      <c r="P11" s="577"/>
      <c r="Q11" s="577"/>
      <c r="R11" s="224"/>
    </row>
    <row r="12" spans="1:18" ht="13.5" customHeight="1" x14ac:dyDescent="0.15">
      <c r="A12" s="639" t="s">
        <v>230</v>
      </c>
      <c r="B12" s="641"/>
      <c r="C12" s="642"/>
      <c r="D12" s="642"/>
      <c r="E12" s="642"/>
      <c r="F12" s="642"/>
      <c r="G12" s="642"/>
      <c r="H12" s="642"/>
      <c r="I12" s="643"/>
      <c r="K12" s="577" t="s">
        <v>246</v>
      </c>
      <c r="L12" s="577"/>
      <c r="M12" s="577"/>
      <c r="N12" s="577"/>
      <c r="O12" s="577"/>
      <c r="P12" s="577"/>
      <c r="Q12" s="577"/>
      <c r="R12" s="224"/>
    </row>
    <row r="13" spans="1:18" ht="18.75" customHeight="1" x14ac:dyDescent="0.15">
      <c r="A13" s="640"/>
      <c r="B13" s="644"/>
      <c r="C13" s="645"/>
      <c r="D13" s="645"/>
      <c r="E13" s="645"/>
      <c r="F13" s="645"/>
      <c r="G13" s="645"/>
      <c r="H13" s="645"/>
      <c r="I13" s="646"/>
      <c r="K13" s="577"/>
      <c r="L13" s="577"/>
      <c r="M13" s="577"/>
      <c r="N13" s="577"/>
      <c r="O13" s="577"/>
      <c r="P13" s="577"/>
      <c r="Q13" s="577"/>
      <c r="R13" s="224"/>
    </row>
    <row r="14" spans="1:18" ht="13.5" customHeight="1" x14ac:dyDescent="0.15">
      <c r="A14" s="589" t="s">
        <v>231</v>
      </c>
      <c r="B14" s="650" t="str">
        <f>①総合計!L3</f>
        <v xml:space="preserve"> </v>
      </c>
      <c r="C14" s="650"/>
      <c r="D14" s="650"/>
      <c r="E14" s="652" t="s">
        <v>232</v>
      </c>
      <c r="F14" s="602" t="s">
        <v>159</v>
      </c>
      <c r="G14" s="654"/>
      <c r="H14" s="656"/>
      <c r="I14" s="657"/>
      <c r="K14" s="577" t="s">
        <v>235</v>
      </c>
      <c r="L14" s="577"/>
      <c r="M14" s="577"/>
      <c r="N14" s="577"/>
      <c r="O14" s="577"/>
      <c r="P14" s="577"/>
      <c r="Q14" s="577"/>
      <c r="R14" s="224"/>
    </row>
    <row r="15" spans="1:18" ht="16.5" customHeight="1" x14ac:dyDescent="0.15">
      <c r="A15" s="589"/>
      <c r="B15" s="651"/>
      <c r="C15" s="651"/>
      <c r="D15" s="651"/>
      <c r="E15" s="653"/>
      <c r="F15" s="655"/>
      <c r="G15" s="655"/>
      <c r="H15" s="586"/>
      <c r="I15" s="587"/>
      <c r="K15" s="577"/>
      <c r="L15" s="577"/>
      <c r="M15" s="577"/>
      <c r="N15" s="577"/>
      <c r="O15" s="577"/>
      <c r="P15" s="577"/>
      <c r="Q15" s="577"/>
      <c r="R15" s="224"/>
    </row>
    <row r="16" spans="1:18" ht="13.5" customHeight="1" x14ac:dyDescent="0.15">
      <c r="A16" s="594" t="s">
        <v>250</v>
      </c>
      <c r="B16" s="578"/>
      <c r="C16" s="579"/>
      <c r="D16" s="579"/>
      <c r="E16" s="579"/>
      <c r="F16" s="580"/>
      <c r="G16" s="584" t="s">
        <v>253</v>
      </c>
      <c r="H16" s="586"/>
      <c r="I16" s="587"/>
      <c r="K16" s="577" t="s">
        <v>247</v>
      </c>
      <c r="L16" s="577"/>
      <c r="M16" s="577"/>
      <c r="N16" s="577"/>
      <c r="O16" s="577"/>
      <c r="P16" s="577"/>
      <c r="Q16" s="577"/>
    </row>
    <row r="17" spans="1:20" ht="17.25" customHeight="1" x14ac:dyDescent="0.15">
      <c r="A17" s="589"/>
      <c r="B17" s="581"/>
      <c r="C17" s="582"/>
      <c r="D17" s="582"/>
      <c r="E17" s="582"/>
      <c r="F17" s="583"/>
      <c r="G17" s="585"/>
      <c r="H17" s="586"/>
      <c r="I17" s="587"/>
      <c r="J17" s="225" t="str">
        <f>IF(COUNTA(B17:H17)=1,IF(COUNTA(E17)=1,E16,IF(COUNTA(F17)=1,B16,IF(COUNTA(G17)=1,G16,IF(COUNTA(H17)=1,H16&amp;" "&amp;I17,"Ｂ４まで")))),"")</f>
        <v/>
      </c>
      <c r="K17" s="577"/>
      <c r="L17" s="577"/>
      <c r="M17" s="577"/>
      <c r="N17" s="577"/>
      <c r="O17" s="577"/>
      <c r="P17" s="577"/>
      <c r="Q17" s="577"/>
    </row>
    <row r="18" spans="1:20" ht="14.25" customHeight="1" x14ac:dyDescent="0.15">
      <c r="A18" s="589" t="s">
        <v>233</v>
      </c>
      <c r="B18" s="578"/>
      <c r="C18" s="579"/>
      <c r="D18" s="579"/>
      <c r="E18" s="579"/>
      <c r="F18" s="579"/>
      <c r="G18" s="579"/>
      <c r="H18" s="579"/>
      <c r="I18" s="614"/>
      <c r="K18" s="577" t="s">
        <v>236</v>
      </c>
      <c r="L18" s="577"/>
      <c r="M18" s="577"/>
      <c r="N18" s="577"/>
      <c r="O18" s="577"/>
      <c r="P18" s="577"/>
      <c r="Q18" s="577"/>
    </row>
    <row r="19" spans="1:20" ht="17.25" customHeight="1" x14ac:dyDescent="0.15">
      <c r="A19" s="589"/>
      <c r="B19" s="615"/>
      <c r="C19" s="616"/>
      <c r="D19" s="616"/>
      <c r="E19" s="616"/>
      <c r="F19" s="616"/>
      <c r="G19" s="616"/>
      <c r="H19" s="616"/>
      <c r="I19" s="617"/>
      <c r="K19" s="577"/>
      <c r="L19" s="577"/>
      <c r="M19" s="577"/>
      <c r="N19" s="577"/>
      <c r="O19" s="577"/>
      <c r="P19" s="577"/>
      <c r="Q19" s="577"/>
    </row>
    <row r="20" spans="1:20" ht="13.5" customHeight="1" x14ac:dyDescent="0.15">
      <c r="A20" s="589"/>
      <c r="B20" s="581"/>
      <c r="C20" s="582"/>
      <c r="D20" s="582"/>
      <c r="E20" s="582"/>
      <c r="F20" s="582"/>
      <c r="G20" s="582"/>
      <c r="H20" s="582"/>
      <c r="I20" s="618"/>
      <c r="K20" s="577" t="s">
        <v>248</v>
      </c>
      <c r="L20" s="577"/>
      <c r="M20" s="577"/>
      <c r="N20" s="577"/>
      <c r="O20" s="577"/>
      <c r="P20" s="577"/>
      <c r="Q20" s="577"/>
    </row>
    <row r="21" spans="1:20" ht="21" customHeight="1" x14ac:dyDescent="0.15">
      <c r="A21" s="589" t="s">
        <v>242</v>
      </c>
      <c r="B21" s="611"/>
      <c r="C21" s="611"/>
      <c r="D21" s="611"/>
      <c r="E21" s="619" t="s">
        <v>243</v>
      </c>
      <c r="F21" s="619"/>
      <c r="G21" s="611"/>
      <c r="H21" s="611"/>
      <c r="I21" s="612"/>
      <c r="K21" s="577"/>
      <c r="L21" s="577"/>
      <c r="M21" s="577"/>
      <c r="N21" s="577"/>
      <c r="O21" s="577"/>
      <c r="P21" s="577"/>
      <c r="Q21" s="577"/>
      <c r="R21" s="150"/>
      <c r="S21" s="150"/>
      <c r="T21" s="150"/>
    </row>
    <row r="22" spans="1:20" ht="18" customHeight="1" x14ac:dyDescent="0.15">
      <c r="A22" s="589"/>
      <c r="B22" s="611"/>
      <c r="C22" s="611"/>
      <c r="D22" s="611"/>
      <c r="E22" s="619"/>
      <c r="F22" s="619"/>
      <c r="G22" s="611"/>
      <c r="H22" s="611"/>
      <c r="I22" s="612"/>
      <c r="K22" s="234"/>
      <c r="L22" s="145"/>
      <c r="M22" s="145"/>
      <c r="N22" s="145"/>
      <c r="O22" s="145"/>
      <c r="P22" s="145"/>
      <c r="Q22" s="145"/>
      <c r="R22" s="150"/>
      <c r="S22" s="150"/>
      <c r="T22" s="150"/>
    </row>
    <row r="23" spans="1:20" ht="13.5" customHeight="1" x14ac:dyDescent="0.15">
      <c r="A23" s="595" t="s">
        <v>244</v>
      </c>
      <c r="B23" s="603"/>
      <c r="C23" s="603"/>
      <c r="D23" s="605" t="s">
        <v>237</v>
      </c>
      <c r="E23" s="600"/>
      <c r="F23" s="601"/>
      <c r="G23" s="607" t="s">
        <v>296</v>
      </c>
      <c r="H23" s="603"/>
      <c r="I23" s="609"/>
      <c r="K23" s="150"/>
      <c r="L23" s="150"/>
      <c r="M23" s="150"/>
      <c r="N23" s="150"/>
      <c r="O23" s="150"/>
      <c r="P23" s="150"/>
      <c r="Q23" s="150"/>
    </row>
    <row r="24" spans="1:20" ht="28.5" customHeight="1" x14ac:dyDescent="0.2">
      <c r="A24" s="596"/>
      <c r="B24" s="604"/>
      <c r="C24" s="604"/>
      <c r="D24" s="606"/>
      <c r="E24" s="602"/>
      <c r="F24" s="602"/>
      <c r="G24" s="608"/>
      <c r="H24" s="604"/>
      <c r="I24" s="610"/>
      <c r="K24" s="219" t="s">
        <v>239</v>
      </c>
      <c r="L24" s="218"/>
      <c r="M24" s="218"/>
      <c r="N24" s="218"/>
      <c r="O24" s="218"/>
      <c r="P24" s="218"/>
    </row>
    <row r="25" spans="1:20" ht="21" x14ac:dyDescent="0.2">
      <c r="A25" s="626" t="s">
        <v>249</v>
      </c>
      <c r="B25" s="620"/>
      <c r="C25" s="620"/>
      <c r="D25" s="620"/>
      <c r="E25" s="620"/>
      <c r="F25" s="620"/>
      <c r="G25" s="620"/>
      <c r="H25" s="620"/>
      <c r="I25" s="621"/>
      <c r="K25" s="221" t="s">
        <v>238</v>
      </c>
      <c r="L25" s="219"/>
      <c r="M25" s="219"/>
      <c r="N25" s="219"/>
      <c r="O25" s="218"/>
      <c r="P25" s="218"/>
      <c r="R25" s="229"/>
    </row>
    <row r="26" spans="1:20" ht="39.75" customHeight="1" thickBot="1" x14ac:dyDescent="0.25">
      <c r="A26" s="627"/>
      <c r="B26" s="622"/>
      <c r="C26" s="622"/>
      <c r="D26" s="622"/>
      <c r="E26" s="622"/>
      <c r="F26" s="622"/>
      <c r="G26" s="622"/>
      <c r="H26" s="622"/>
      <c r="I26" s="623"/>
      <c r="K26" s="219" t="s">
        <v>240</v>
      </c>
      <c r="L26" s="219"/>
      <c r="M26" s="219"/>
      <c r="N26" s="219"/>
      <c r="R26" s="229"/>
    </row>
    <row r="27" spans="1:20" ht="20.25" customHeight="1" x14ac:dyDescent="0.2">
      <c r="A27" s="597"/>
      <c r="B27" s="613"/>
      <c r="C27" s="613"/>
      <c r="D27" s="613"/>
      <c r="E27" s="613"/>
      <c r="F27" s="613"/>
      <c r="G27" s="613"/>
      <c r="H27" s="613"/>
      <c r="I27" s="613"/>
      <c r="K27" s="221" t="s">
        <v>241</v>
      </c>
      <c r="L27" s="219"/>
      <c r="M27" s="219"/>
      <c r="N27" s="219"/>
      <c r="R27" s="229"/>
    </row>
    <row r="28" spans="1:20" ht="21" customHeight="1" x14ac:dyDescent="0.15">
      <c r="A28" s="598"/>
      <c r="B28" s="613"/>
      <c r="C28" s="613"/>
      <c r="D28" s="613"/>
      <c r="E28" s="613"/>
      <c r="F28" s="613"/>
      <c r="G28" s="613"/>
      <c r="H28" s="613"/>
      <c r="I28" s="613"/>
      <c r="R28" s="218"/>
    </row>
    <row r="29" spans="1:20" ht="21" x14ac:dyDescent="0.2">
      <c r="A29" s="598"/>
      <c r="B29" s="613"/>
      <c r="C29" s="613"/>
      <c r="D29" s="613"/>
      <c r="E29" s="613"/>
      <c r="F29" s="613"/>
      <c r="G29" s="613"/>
      <c r="H29" s="613"/>
      <c r="I29" s="613"/>
      <c r="K29" s="221"/>
      <c r="L29" s="219"/>
      <c r="M29" s="219"/>
      <c r="N29" s="219"/>
      <c r="Q29" s="218"/>
      <c r="R29" s="218"/>
    </row>
    <row r="30" spans="1:20" ht="21" x14ac:dyDescent="0.15">
      <c r="A30" s="226"/>
      <c r="B30" s="226"/>
      <c r="C30" s="226"/>
      <c r="D30" s="226"/>
      <c r="E30" s="227"/>
      <c r="F30" s="227"/>
      <c r="G30" s="227"/>
      <c r="H30" s="230"/>
      <c r="I30" s="220"/>
      <c r="Q30" s="218"/>
    </row>
    <row r="31" spans="1:20" ht="21" x14ac:dyDescent="0.2">
      <c r="A31" s="237"/>
      <c r="B31" s="246"/>
      <c r="C31" s="226"/>
      <c r="D31" s="226"/>
      <c r="E31" s="227"/>
      <c r="F31" s="228"/>
      <c r="G31" s="227"/>
      <c r="H31" s="220"/>
      <c r="I31" s="220"/>
      <c r="K31" s="219"/>
      <c r="L31" s="218"/>
      <c r="M31" s="218"/>
      <c r="N31" s="218"/>
      <c r="O31" s="218"/>
      <c r="P31" s="218"/>
    </row>
    <row r="32" spans="1:20" ht="21" x14ac:dyDescent="0.2">
      <c r="A32" s="237"/>
      <c r="B32" s="226"/>
      <c r="C32" s="226"/>
      <c r="D32" s="226"/>
      <c r="E32" s="232"/>
      <c r="F32" s="232"/>
      <c r="G32" s="238"/>
      <c r="H32" s="236"/>
      <c r="I32" s="599"/>
      <c r="K32" s="221"/>
      <c r="L32" s="219"/>
      <c r="M32" s="219"/>
      <c r="N32" s="219"/>
      <c r="O32" s="218"/>
      <c r="P32" s="218"/>
    </row>
    <row r="33" spans="1:14" ht="17.25" x14ac:dyDescent="0.2">
      <c r="A33" s="226"/>
      <c r="B33" s="226"/>
      <c r="C33" s="226"/>
      <c r="D33" s="226"/>
      <c r="E33" s="232"/>
      <c r="F33" s="232"/>
      <c r="G33" s="238"/>
      <c r="H33" s="236"/>
      <c r="I33" s="599"/>
      <c r="K33" s="219"/>
      <c r="L33" s="220"/>
      <c r="M33" s="220"/>
      <c r="N33" s="220"/>
    </row>
    <row r="34" spans="1:14" ht="17.25" x14ac:dyDescent="0.2">
      <c r="A34" s="226"/>
      <c r="B34" s="226"/>
      <c r="C34" s="226"/>
      <c r="D34" s="226"/>
      <c r="E34" s="232"/>
      <c r="F34" s="232"/>
      <c r="G34" s="238"/>
      <c r="H34" s="222"/>
      <c r="I34" s="231"/>
      <c r="K34" s="221"/>
      <c r="L34" s="219"/>
      <c r="M34" s="219"/>
      <c r="N34" s="219"/>
    </row>
  </sheetData>
  <mergeCells count="43">
    <mergeCell ref="A1:D2"/>
    <mergeCell ref="A25:A26"/>
    <mergeCell ref="A9:A11"/>
    <mergeCell ref="B9:I11"/>
    <mergeCell ref="A12:A13"/>
    <mergeCell ref="B12:I13"/>
    <mergeCell ref="B3:C3"/>
    <mergeCell ref="E3:F3"/>
    <mergeCell ref="H3:I3"/>
    <mergeCell ref="A14:A15"/>
    <mergeCell ref="B14:D15"/>
    <mergeCell ref="E14:E15"/>
    <mergeCell ref="F14:G15"/>
    <mergeCell ref="H14:I15"/>
    <mergeCell ref="A18:A20"/>
    <mergeCell ref="A21:A22"/>
    <mergeCell ref="B21:D22"/>
    <mergeCell ref="K18:Q19"/>
    <mergeCell ref="K20:Q21"/>
    <mergeCell ref="G21:I22"/>
    <mergeCell ref="B27:I29"/>
    <mergeCell ref="B18:I20"/>
    <mergeCell ref="E21:F22"/>
    <mergeCell ref="B25:I26"/>
    <mergeCell ref="A23:A24"/>
    <mergeCell ref="A27:A29"/>
    <mergeCell ref="I32:I33"/>
    <mergeCell ref="E23:F24"/>
    <mergeCell ref="B23:C24"/>
    <mergeCell ref="D23:D24"/>
    <mergeCell ref="G23:G24"/>
    <mergeCell ref="H23:I24"/>
    <mergeCell ref="K7:Q9"/>
    <mergeCell ref="B16:F17"/>
    <mergeCell ref="G16:G17"/>
    <mergeCell ref="H16:I17"/>
    <mergeCell ref="A6:A8"/>
    <mergeCell ref="K12:Q13"/>
    <mergeCell ref="K14:Q15"/>
    <mergeCell ref="K10:Q11"/>
    <mergeCell ref="K16:Q17"/>
    <mergeCell ref="B6:E8"/>
    <mergeCell ref="A16:A17"/>
  </mergeCells>
  <phoneticPr fontId="3"/>
  <pageMargins left="0.25" right="0.25" top="0.75" bottom="0.75" header="0.3" footer="0.3"/>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9"/>
  <sheetViews>
    <sheetView showZeros="0" tabSelected="1" zoomScale="75" zoomScaleNormal="75" zoomScaleSheetLayoutView="75" workbookViewId="0">
      <selection activeCell="V9" sqref="V9"/>
    </sheetView>
  </sheetViews>
  <sheetFormatPr defaultColWidth="9" defaultRowHeight="13.5" x14ac:dyDescent="0.15"/>
  <cols>
    <col min="1" max="1" width="3.125" style="1" customWidth="1"/>
    <col min="2" max="2" width="15.125" style="1" bestFit="1" customWidth="1"/>
    <col min="3" max="3" width="9.75" style="1" customWidth="1"/>
    <col min="4" max="4" width="14.375" style="1" customWidth="1"/>
    <col min="5" max="5" width="10" style="1" bestFit="1" customWidth="1"/>
    <col min="6" max="6" width="12.625" style="1" customWidth="1"/>
    <col min="7" max="7" width="8.125" style="1" customWidth="1"/>
    <col min="8" max="8" width="10.625" style="1" customWidth="1"/>
    <col min="9" max="9" width="8.125" style="1" customWidth="1"/>
    <col min="10" max="10" width="10.625" style="1" customWidth="1"/>
    <col min="11" max="11" width="8.125" style="1" customWidth="1"/>
    <col min="12" max="12" width="10.625" style="1" customWidth="1"/>
    <col min="13" max="13" width="8.125" style="1" customWidth="1"/>
    <col min="14" max="14" width="10.625" style="1" customWidth="1"/>
    <col min="15" max="15" width="2.625" style="1" customWidth="1"/>
    <col min="16" max="16" width="6.125" style="1" customWidth="1"/>
    <col min="17" max="17" width="10.625" style="1" customWidth="1"/>
    <col min="18" max="18" width="8.125" style="1" customWidth="1"/>
    <col min="19" max="19" width="10.625" style="1" customWidth="1"/>
    <col min="20" max="16384" width="9" style="1"/>
  </cols>
  <sheetData>
    <row r="1" spans="1:19" ht="17.25" x14ac:dyDescent="0.15">
      <c r="A1" s="720" t="s">
        <v>0</v>
      </c>
      <c r="B1" s="720"/>
      <c r="C1" s="720"/>
      <c r="D1" s="720"/>
      <c r="E1" s="720"/>
      <c r="F1" s="720"/>
      <c r="G1" s="720"/>
      <c r="H1" s="720"/>
      <c r="I1" s="720"/>
      <c r="J1" s="720"/>
      <c r="K1" s="720"/>
      <c r="L1" s="720"/>
      <c r="M1" s="720"/>
      <c r="N1" s="720"/>
      <c r="O1" s="720"/>
      <c r="P1" s="720"/>
      <c r="Q1" s="720"/>
      <c r="R1" s="721" t="s">
        <v>461</v>
      </c>
      <c r="S1" s="721"/>
    </row>
    <row r="2" spans="1:19" ht="14.25" thickBot="1" x14ac:dyDescent="0.2">
      <c r="A2" s="2"/>
      <c r="B2" s="2"/>
      <c r="C2" s="2"/>
      <c r="D2" s="2"/>
      <c r="E2" s="2"/>
      <c r="F2" s="2"/>
      <c r="G2" s="2"/>
      <c r="H2" s="2"/>
      <c r="I2" s="2"/>
      <c r="J2" s="2"/>
      <c r="K2" s="2"/>
      <c r="L2" s="2"/>
      <c r="M2" s="2"/>
      <c r="N2" s="2"/>
      <c r="O2" s="2"/>
      <c r="P2" s="2"/>
      <c r="Q2" s="2"/>
      <c r="R2" s="2"/>
      <c r="S2" s="3" t="s">
        <v>28</v>
      </c>
    </row>
    <row r="3" spans="1:19" ht="20.100000000000001" customHeight="1" x14ac:dyDescent="0.15">
      <c r="A3" s="722" t="s">
        <v>1</v>
      </c>
      <c r="B3" s="723"/>
      <c r="C3" s="723"/>
      <c r="D3" s="724"/>
      <c r="E3" s="4" t="s">
        <v>2</v>
      </c>
      <c r="F3" s="5"/>
      <c r="G3" s="6"/>
      <c r="H3" s="725" t="s">
        <v>159</v>
      </c>
      <c r="I3" s="727">
        <f>申込書!H14</f>
        <v>0</v>
      </c>
      <c r="J3" s="727"/>
      <c r="K3" s="725" t="s">
        <v>3</v>
      </c>
      <c r="L3" s="710" t="str">
        <f>IF(SUM(D24,D30,D32:D34)=0," ",SUM(D24,D30,D32:D34))</f>
        <v xml:space="preserve"> </v>
      </c>
      <c r="M3" s="710"/>
      <c r="N3" s="710"/>
      <c r="O3" s="716" t="s">
        <v>4</v>
      </c>
      <c r="P3" s="717"/>
      <c r="Q3" s="712">
        <f>申込書!B6</f>
        <v>0</v>
      </c>
      <c r="R3" s="712"/>
      <c r="S3" s="713"/>
    </row>
    <row r="4" spans="1:19" ht="20.100000000000001" customHeight="1" thickBot="1" x14ac:dyDescent="0.2">
      <c r="A4" s="704">
        <f>申込書!B9</f>
        <v>0</v>
      </c>
      <c r="B4" s="705"/>
      <c r="C4" s="705"/>
      <c r="D4" s="706"/>
      <c r="E4" s="707">
        <f>申込書!B16</f>
        <v>0</v>
      </c>
      <c r="F4" s="705"/>
      <c r="G4" s="706"/>
      <c r="H4" s="726"/>
      <c r="I4" s="728"/>
      <c r="J4" s="728"/>
      <c r="K4" s="726"/>
      <c r="L4" s="711"/>
      <c r="M4" s="711"/>
      <c r="N4" s="711"/>
      <c r="O4" s="718"/>
      <c r="P4" s="719"/>
      <c r="Q4" s="714"/>
      <c r="R4" s="714"/>
      <c r="S4" s="715"/>
    </row>
    <row r="5" spans="1:19" ht="14.25" thickBot="1" x14ac:dyDescent="0.2">
      <c r="A5" s="2"/>
      <c r="B5" s="2"/>
      <c r="C5" s="2"/>
      <c r="D5" s="2"/>
      <c r="E5" s="2"/>
      <c r="F5" s="2"/>
      <c r="G5" s="2"/>
      <c r="H5" s="2"/>
      <c r="I5" s="2"/>
      <c r="J5" s="2"/>
      <c r="K5" s="2"/>
      <c r="L5" s="2"/>
      <c r="M5" s="2"/>
      <c r="N5" s="2"/>
      <c r="O5" s="2"/>
      <c r="P5" s="2"/>
      <c r="Q5" s="2"/>
      <c r="R5" s="2"/>
      <c r="S5" s="2"/>
    </row>
    <row r="6" spans="1:19" x14ac:dyDescent="0.15">
      <c r="A6" s="686" t="s">
        <v>5</v>
      </c>
      <c r="B6" s="687"/>
      <c r="C6" s="684" t="s">
        <v>12</v>
      </c>
      <c r="D6" s="700" t="s">
        <v>13</v>
      </c>
      <c r="E6" s="702" t="s">
        <v>6</v>
      </c>
      <c r="F6" s="733"/>
      <c r="G6" s="702" t="s">
        <v>7</v>
      </c>
      <c r="H6" s="702"/>
      <c r="I6" s="702" t="s">
        <v>8</v>
      </c>
      <c r="J6" s="702"/>
      <c r="K6" s="702" t="s">
        <v>9</v>
      </c>
      <c r="L6" s="702"/>
      <c r="M6" s="702" t="s">
        <v>220</v>
      </c>
      <c r="N6" s="702"/>
      <c r="O6" s="702" t="s">
        <v>10</v>
      </c>
      <c r="P6" s="702"/>
      <c r="Q6" s="702"/>
      <c r="R6" s="702" t="s">
        <v>11</v>
      </c>
      <c r="S6" s="703"/>
    </row>
    <row r="7" spans="1:19" ht="14.25" thickBot="1" x14ac:dyDescent="0.2">
      <c r="A7" s="688"/>
      <c r="B7" s="689"/>
      <c r="C7" s="685"/>
      <c r="D7" s="701"/>
      <c r="E7" s="7" t="s">
        <v>14</v>
      </c>
      <c r="F7" s="8" t="s">
        <v>15</v>
      </c>
      <c r="G7" s="7" t="s">
        <v>14</v>
      </c>
      <c r="H7" s="7" t="s">
        <v>15</v>
      </c>
      <c r="I7" s="7" t="s">
        <v>14</v>
      </c>
      <c r="J7" s="7" t="s">
        <v>15</v>
      </c>
      <c r="K7" s="7" t="s">
        <v>14</v>
      </c>
      <c r="L7" s="7" t="s">
        <v>15</v>
      </c>
      <c r="M7" s="7" t="s">
        <v>14</v>
      </c>
      <c r="N7" s="7" t="s">
        <v>15</v>
      </c>
      <c r="O7" s="734" t="s">
        <v>14</v>
      </c>
      <c r="P7" s="735"/>
      <c r="Q7" s="7" t="s">
        <v>15</v>
      </c>
      <c r="R7" s="7" t="s">
        <v>14</v>
      </c>
      <c r="S7" s="9" t="s">
        <v>15</v>
      </c>
    </row>
    <row r="8" spans="1:19" ht="23.1" customHeight="1" x14ac:dyDescent="0.15">
      <c r="A8" s="698" t="s">
        <v>29</v>
      </c>
      <c r="B8" s="699"/>
      <c r="C8" s="13">
        <f>SUM(E8,G8,I8,K8,M8,O8,R8)</f>
        <v>52445</v>
      </c>
      <c r="D8" s="438" t="str">
        <f>IF(SUM(F8,H8,J8,L8,N8,Q8,S8)=0," ",SUM(F8,H8,J8,L8,N8,Q8,S8))</f>
        <v xml:space="preserve"> </v>
      </c>
      <c r="E8" s="13">
        <f>②旧鳥取市!D31</f>
        <v>39080</v>
      </c>
      <c r="F8" s="438" t="str">
        <f>IF(②旧鳥取市!E31=0," ",②旧鳥取市!E31)</f>
        <v xml:space="preserve"> </v>
      </c>
      <c r="G8" s="14">
        <f>②旧鳥取市!G31</f>
        <v>4300</v>
      </c>
      <c r="H8" s="438" t="str">
        <f>IF(②旧鳥取市!H31=0," ",②旧鳥取市!H31)</f>
        <v xml:space="preserve"> </v>
      </c>
      <c r="I8" s="14">
        <f>②旧鳥取市!J31</f>
        <v>5560</v>
      </c>
      <c r="J8" s="438" t="str">
        <f>IF(②旧鳥取市!K31=0," ",②旧鳥取市!K31)</f>
        <v xml:space="preserve"> </v>
      </c>
      <c r="K8" s="14">
        <f>②旧鳥取市!M31</f>
        <v>1410</v>
      </c>
      <c r="L8" s="438" t="str">
        <f>IF(②旧鳥取市!N31=0," ",②旧鳥取市!N31)</f>
        <v xml:space="preserve"> </v>
      </c>
      <c r="M8" s="14">
        <f>②旧鳥取市!P31</f>
        <v>515</v>
      </c>
      <c r="N8" s="438" t="str">
        <f>IF(②旧鳥取市!Q31=0," ",②旧鳥取市!Q31)</f>
        <v xml:space="preserve"> </v>
      </c>
      <c r="O8" s="708">
        <f>②旧鳥取市!S31</f>
        <v>350</v>
      </c>
      <c r="P8" s="709"/>
      <c r="Q8" s="438" t="str">
        <f>IF(②旧鳥取市!T31=0," ",②旧鳥取市!T31)</f>
        <v xml:space="preserve"> </v>
      </c>
      <c r="R8" s="13">
        <f>②旧鳥取市!V31</f>
        <v>1230</v>
      </c>
      <c r="S8" s="441" t="str">
        <f>IF(②旧鳥取市!W31=0," ",②旧鳥取市!W31)</f>
        <v xml:space="preserve"> </v>
      </c>
    </row>
    <row r="9" spans="1:19" ht="23.1" customHeight="1" x14ac:dyDescent="0.15">
      <c r="A9" s="679" t="s">
        <v>30</v>
      </c>
      <c r="B9" s="184" t="s">
        <v>31</v>
      </c>
      <c r="C9" s="13">
        <f>SUM(E9,G9,I9,K9,M9,O9,R9)</f>
        <v>5490</v>
      </c>
      <c r="D9" s="438" t="str">
        <f t="shared" ref="D9:D22" si="0">IF(SUM(F9,H9,J9,L9,N9,Q9,S9)=0," ",SUM(F9,H9,J9,L9,N9,Q9,S9))</f>
        <v xml:space="preserve"> </v>
      </c>
      <c r="E9" s="13">
        <f>③郡部!D36</f>
        <v>4740</v>
      </c>
      <c r="F9" s="438" t="str">
        <f>IF(③郡部!E36=0," ",③郡部!E36)</f>
        <v xml:space="preserve"> </v>
      </c>
      <c r="G9" s="14">
        <f>③郡部!G36</f>
        <v>175</v>
      </c>
      <c r="H9" s="438" t="str">
        <f>IF(③郡部!H36=0," ",③郡部!H36)</f>
        <v xml:space="preserve"> </v>
      </c>
      <c r="I9" s="14">
        <f>③郡部!J36</f>
        <v>400</v>
      </c>
      <c r="J9" s="438" t="str">
        <f>IF(③郡部!K36=0," ",③郡部!K36)</f>
        <v xml:space="preserve"> </v>
      </c>
      <c r="K9" s="14">
        <f>③郡部!M36</f>
        <v>65</v>
      </c>
      <c r="L9" s="438" t="str">
        <f>IF(③郡部!N36=0," ",③郡部!N36)</f>
        <v xml:space="preserve"> </v>
      </c>
      <c r="M9" s="14">
        <f>③郡部!P36</f>
        <v>35</v>
      </c>
      <c r="N9" s="438" t="str">
        <f>IF(③郡部!Q36=0," ",③郡部!Q36)</f>
        <v xml:space="preserve"> </v>
      </c>
      <c r="O9" s="667">
        <f>③郡部!S36</f>
        <v>20</v>
      </c>
      <c r="P9" s="668"/>
      <c r="Q9" s="438" t="str">
        <f>IF(③郡部!T36=0," ",③郡部!T36)</f>
        <v xml:space="preserve"> </v>
      </c>
      <c r="R9" s="13">
        <f>③郡部!V36</f>
        <v>55</v>
      </c>
      <c r="S9" s="441" t="str">
        <f>IF(③郡部!W36=0," ",③郡部!W36)</f>
        <v xml:space="preserve"> </v>
      </c>
    </row>
    <row r="10" spans="1:19" ht="23.1" customHeight="1" x14ac:dyDescent="0.15">
      <c r="A10" s="680"/>
      <c r="B10" s="184" t="s">
        <v>32</v>
      </c>
      <c r="C10" s="13">
        <f>SUM(E10,G10,I10,K10,M10,O10,R10)</f>
        <v>820</v>
      </c>
      <c r="D10" s="438" t="str">
        <f t="shared" si="0"/>
        <v xml:space="preserve"> </v>
      </c>
      <c r="E10" s="13">
        <f>③郡部!D25</f>
        <v>760</v>
      </c>
      <c r="F10" s="438" t="str">
        <f>IF(③郡部!E25=0," ",③郡部!E25)</f>
        <v xml:space="preserve"> </v>
      </c>
      <c r="G10" s="14">
        <f>③郡部!G25</f>
        <v>20</v>
      </c>
      <c r="H10" s="438" t="str">
        <f>IF(③郡部!H25=0," ",③郡部!H25)</f>
        <v xml:space="preserve"> </v>
      </c>
      <c r="I10" s="14">
        <f>③郡部!J25</f>
        <v>20</v>
      </c>
      <c r="J10" s="438" t="str">
        <f>IF(③郡部!K25=0," ",③郡部!K25)</f>
        <v xml:space="preserve"> </v>
      </c>
      <c r="K10" s="14">
        <f>③郡部!M25</f>
        <v>5</v>
      </c>
      <c r="L10" s="438" t="str">
        <f>IF(③郡部!N25=0," ",③郡部!N25)</f>
        <v xml:space="preserve"> </v>
      </c>
      <c r="M10" s="14">
        <f>③郡部!P25</f>
        <v>5</v>
      </c>
      <c r="N10" s="438" t="str">
        <f>IF(③郡部!Q25=0," ",③郡部!Q25)</f>
        <v xml:space="preserve"> </v>
      </c>
      <c r="O10" s="667"/>
      <c r="P10" s="668"/>
      <c r="Q10" s="438" t="str">
        <f>IF(③郡部!T37=0," ",③郡部!T37)</f>
        <v xml:space="preserve"> </v>
      </c>
      <c r="R10" s="13">
        <f>③郡部!V25</f>
        <v>10</v>
      </c>
      <c r="S10" s="441" t="str">
        <f>IF(③郡部!W25=0," ",③郡部!W25)</f>
        <v xml:space="preserve"> </v>
      </c>
    </row>
    <row r="11" spans="1:19" ht="23.1" customHeight="1" thickBot="1" x14ac:dyDescent="0.2">
      <c r="A11" s="681"/>
      <c r="B11" s="185" t="s">
        <v>33</v>
      </c>
      <c r="C11" s="13">
        <f>SUM(E11,G11,I11,K11,M11,O11,R11)</f>
        <v>3915</v>
      </c>
      <c r="D11" s="439" t="str">
        <f t="shared" si="0"/>
        <v xml:space="preserve"> </v>
      </c>
      <c r="E11" s="25">
        <f>SUM(③郡部!D14:D17)</f>
        <v>3240</v>
      </c>
      <c r="F11" s="439" t="str">
        <f>IF(SUM(③郡部!E14:E17)=0," ",SUM(③郡部!E14:E17))</f>
        <v xml:space="preserve"> </v>
      </c>
      <c r="G11" s="18">
        <f>SUM(③郡部!G14:G17)</f>
        <v>155</v>
      </c>
      <c r="H11" s="439" t="str">
        <f>IF(SUM(③郡部!H14:H17)=0," ",SUM(③郡部!H14:H17))</f>
        <v xml:space="preserve"> </v>
      </c>
      <c r="I11" s="18">
        <f>SUM(③郡部!J14:J17)</f>
        <v>390</v>
      </c>
      <c r="J11" s="439" t="str">
        <f>IF(SUM(③郡部!K14:K17)=0," ",SUM(③郡部!K14:K17))</f>
        <v xml:space="preserve"> </v>
      </c>
      <c r="K11" s="18">
        <f>SUM(③郡部!M14:M17)</f>
        <v>25</v>
      </c>
      <c r="L11" s="439" t="str">
        <f>IF(SUM(③郡部!N14:N17)=0," ",SUM(③郡部!N14:N17))</f>
        <v xml:space="preserve"> </v>
      </c>
      <c r="M11" s="18">
        <f>SUM(③郡部!P14:P17)</f>
        <v>40</v>
      </c>
      <c r="N11" s="439" t="str">
        <f>IF(SUM(③郡部!Q14:Q17)=0," ",SUM(③郡部!Q14:Q17))</f>
        <v xml:space="preserve"> </v>
      </c>
      <c r="O11" s="667">
        <f>③郡部!S14</f>
        <v>0</v>
      </c>
      <c r="P11" s="668"/>
      <c r="Q11" s="438" t="str">
        <f>③郡部!T21</f>
        <v xml:space="preserve"> </v>
      </c>
      <c r="R11" s="25">
        <f>SUM(③郡部!V14:V17)</f>
        <v>65</v>
      </c>
      <c r="S11" s="442" t="str">
        <f>IF(SUM(③郡部!W14:W17)=0," ",SUM(③郡部!W14:W17))</f>
        <v xml:space="preserve"> </v>
      </c>
    </row>
    <row r="12" spans="1:19" ht="23.1" customHeight="1" thickBot="1" x14ac:dyDescent="0.2">
      <c r="A12" s="682" t="s">
        <v>34</v>
      </c>
      <c r="B12" s="683"/>
      <c r="C12" s="20">
        <f>SUM(C8:C11)</f>
        <v>62670</v>
      </c>
      <c r="D12" s="440" t="str">
        <f t="shared" si="0"/>
        <v xml:space="preserve"> </v>
      </c>
      <c r="E12" s="20">
        <f>SUM(E8:E11)</f>
        <v>47820</v>
      </c>
      <c r="F12" s="440" t="str">
        <f>IF(SUM(F8:F11)=0," ",SUM(F8:F11))</f>
        <v xml:space="preserve"> </v>
      </c>
      <c r="G12" s="21">
        <f t="shared" ref="G12:M12" si="1">SUM(G8:G11)</f>
        <v>4650</v>
      </c>
      <c r="H12" s="440" t="str">
        <f>IF(SUM(H8:H11)=0," ",SUM(H8:H11))</f>
        <v xml:space="preserve"> </v>
      </c>
      <c r="I12" s="21">
        <f t="shared" si="1"/>
        <v>6370</v>
      </c>
      <c r="J12" s="440" t="str">
        <f>IF(SUM(J8:J11)=0," ",SUM(J8:J11))</f>
        <v xml:space="preserve"> </v>
      </c>
      <c r="K12" s="21">
        <f t="shared" si="1"/>
        <v>1505</v>
      </c>
      <c r="L12" s="440" t="str">
        <f>IF(SUM(L8:L11)=0," ",SUM(L8:L11))</f>
        <v xml:space="preserve"> </v>
      </c>
      <c r="M12" s="21">
        <f t="shared" si="1"/>
        <v>595</v>
      </c>
      <c r="N12" s="440" t="str">
        <f>IF(SUM(N8:N11)=0," ",SUM(N8:N11))</f>
        <v xml:space="preserve"> </v>
      </c>
      <c r="O12" s="665">
        <f>SUM(O8:P11)</f>
        <v>370</v>
      </c>
      <c r="P12" s="666"/>
      <c r="Q12" s="440" t="str">
        <f>IF(SUM(Q8:Q11)=0," ",SUM(Q8:Q11))</f>
        <v xml:space="preserve"> </v>
      </c>
      <c r="R12" s="20">
        <f>SUM(R8:R11)</f>
        <v>1360</v>
      </c>
      <c r="S12" s="443" t="str">
        <f>IF(SUM(S8:S11)=0," ",SUM(S8:S11))</f>
        <v xml:space="preserve"> </v>
      </c>
    </row>
    <row r="13" spans="1:19" ht="23.1" customHeight="1" x14ac:dyDescent="0.15">
      <c r="A13" s="698" t="s">
        <v>16</v>
      </c>
      <c r="B13" s="699"/>
      <c r="C13" s="13">
        <f>SUM(E13,G13,I13,K13,M13,O13,R13)</f>
        <v>8325</v>
      </c>
      <c r="D13" s="438" t="str">
        <f t="shared" si="0"/>
        <v xml:space="preserve"> </v>
      </c>
      <c r="E13" s="13">
        <f>SUM(③郡部!D8:D11,③郡部!D18:D19)</f>
        <v>6810</v>
      </c>
      <c r="F13" s="438" t="str">
        <f>IF(SUM(③郡部!E8:E11,③郡部!E18:E19)=0," ",SUM(③郡部!E8:E11,③郡部!E18:E19))</f>
        <v xml:space="preserve"> </v>
      </c>
      <c r="G13" s="13">
        <f>SUM(③郡部!G8:G11,③郡部!G18:G19)</f>
        <v>425</v>
      </c>
      <c r="H13" s="438" t="str">
        <f>IF(SUM(③郡部!H8:H11,③郡部!H18:H19)=0," ",SUM(③郡部!H8:H11,③郡部!H18:H19))</f>
        <v xml:space="preserve"> </v>
      </c>
      <c r="I13" s="13">
        <f>SUM(③郡部!J8:J11,③郡部!J18:J19)</f>
        <v>790</v>
      </c>
      <c r="J13" s="438" t="str">
        <f>IF(SUM(③郡部!K8:K11,③郡部!K18:K19)=0," ",SUM(③郡部!K8:K11,③郡部!K18:K19))</f>
        <v xml:space="preserve"> </v>
      </c>
      <c r="K13" s="13">
        <f>SUM(③郡部!M8:M11,③郡部!M18:M19)</f>
        <v>75</v>
      </c>
      <c r="L13" s="438" t="str">
        <f>IF(SUM(③郡部!N8:N11,③郡部!N18:N19)=0," ",SUM(③郡部!N8:N11,③郡部!N18:N19))</f>
        <v xml:space="preserve"> </v>
      </c>
      <c r="M13" s="13">
        <f>SUM(③郡部!P8:P11,③郡部!P18:P19)</f>
        <v>65</v>
      </c>
      <c r="N13" s="438" t="str">
        <f>IF(SUM(③郡部!Q8:Q11,③郡部!Q18:Q19)=0," ",SUM(③郡部!Q8:Q11,③郡部!Q18:Q19))</f>
        <v xml:space="preserve"> </v>
      </c>
      <c r="O13" s="729">
        <f>SUM(③郡部!S8:S11,③郡部!S18:S19)</f>
        <v>30</v>
      </c>
      <c r="P13" s="730"/>
      <c r="Q13" s="438" t="str">
        <f>IF(SUM(③郡部!T8:T11,③郡部!T18:T19)=0," ",SUM(③郡部!T8:T11,③郡部!T18:T19))</f>
        <v xml:space="preserve"> </v>
      </c>
      <c r="R13" s="13">
        <f>SUM(③郡部!V8:V11,③郡部!V18:V19)</f>
        <v>130</v>
      </c>
      <c r="S13" s="441" t="str">
        <f>IF(SUM(③郡部!W8:W11,③郡部!W18:W19)=0," ",SUM(③郡部!W8:W11,③郡部!W18:W19))</f>
        <v xml:space="preserve"> </v>
      </c>
    </row>
    <row r="14" spans="1:19" ht="23.1" customHeight="1" thickBot="1" x14ac:dyDescent="0.2">
      <c r="A14" s="675" t="s">
        <v>17</v>
      </c>
      <c r="B14" s="676"/>
      <c r="C14" s="13">
        <f>SUM(E14,G14,I14,K14,M14,O14,R14)</f>
        <v>3625</v>
      </c>
      <c r="D14" s="439" t="str">
        <f t="shared" si="0"/>
        <v xml:space="preserve"> </v>
      </c>
      <c r="E14" s="25">
        <f>SUM(③郡部!D26:D27)</f>
        <v>3120</v>
      </c>
      <c r="F14" s="439" t="str">
        <f>IF(SUM(③郡部!E26:E27)=0," ",SUM(③郡部!E26:E27))</f>
        <v xml:space="preserve"> </v>
      </c>
      <c r="G14" s="25">
        <f>SUM(③郡部!G26:G27)</f>
        <v>85</v>
      </c>
      <c r="H14" s="439" t="str">
        <f>IF(SUM(③郡部!H26:H27)=0," ",SUM(③郡部!H26:H27))</f>
        <v xml:space="preserve"> </v>
      </c>
      <c r="I14" s="25">
        <f>SUM(③郡部!J26:J27)</f>
        <v>320</v>
      </c>
      <c r="J14" s="439" t="str">
        <f>IF(SUM(③郡部!K26:K27)=0," ",SUM(③郡部!K26:K27))</f>
        <v xml:space="preserve"> </v>
      </c>
      <c r="K14" s="25">
        <f>SUM(③郡部!M26:M27)</f>
        <v>30</v>
      </c>
      <c r="L14" s="439" t="str">
        <f>IF(SUM(③郡部!N26:N27)=0," ",SUM(③郡部!N26:N27))</f>
        <v xml:space="preserve"> </v>
      </c>
      <c r="M14" s="25">
        <f>SUM(③郡部!P26:P27)</f>
        <v>25</v>
      </c>
      <c r="N14" s="439" t="str">
        <f>IF(SUM(③郡部!Q26:Q27)=0," ",SUM(③郡部!Q26:Q27))</f>
        <v xml:space="preserve"> </v>
      </c>
      <c r="O14" s="731"/>
      <c r="P14" s="732"/>
      <c r="Q14" s="438" t="str">
        <f>IF(SUM(③郡部!S9:S12,③郡部!S19:S20)=0," ",SUM(③郡部m9:M12,③郡部!S19:S20))</f>
        <v xml:space="preserve"> </v>
      </c>
      <c r="R14" s="25">
        <f>SUM(③郡部!V26:V27)</f>
        <v>45</v>
      </c>
      <c r="S14" s="442" t="str">
        <f>IF(SUM(③郡部!W26:W27)=0," ",SUM(③郡部!W26:W27))</f>
        <v xml:space="preserve"> </v>
      </c>
    </row>
    <row r="15" spans="1:19" ht="23.1" customHeight="1" thickBot="1" x14ac:dyDescent="0.2">
      <c r="A15" s="677" t="s">
        <v>18</v>
      </c>
      <c r="B15" s="678"/>
      <c r="C15" s="20">
        <f>SUM(C8:C11,C13:C14)</f>
        <v>74620</v>
      </c>
      <c r="D15" s="440" t="str">
        <f>IF(SUM(D12,D13:D14)=0," ",SUM(D12,D13:D14))</f>
        <v xml:space="preserve"> </v>
      </c>
      <c r="E15" s="20">
        <f t="shared" ref="E15:M15" si="2">SUM(E8:E11,E13:E14)</f>
        <v>57750</v>
      </c>
      <c r="F15" s="440" t="str">
        <f>IF(SUM(F12,F13:F14)=0," ",SUM(F12,F13:F14))</f>
        <v xml:space="preserve"> </v>
      </c>
      <c r="G15" s="20">
        <f t="shared" si="2"/>
        <v>5160</v>
      </c>
      <c r="H15" s="440" t="str">
        <f>IF(SUM(H12,H13:H14)=0," ",SUM(H12,H13:H14))</f>
        <v xml:space="preserve"> </v>
      </c>
      <c r="I15" s="20">
        <f t="shared" si="2"/>
        <v>7480</v>
      </c>
      <c r="J15" s="440" t="str">
        <f>IF(SUM(J12,J13:J14)=0," ",SUM(J12,J13:J14))</f>
        <v xml:space="preserve"> </v>
      </c>
      <c r="K15" s="20">
        <f t="shared" si="2"/>
        <v>1610</v>
      </c>
      <c r="L15" s="440" t="str">
        <f>IF(SUM(L12,L13:L14)=0," ",SUM(L12,L13:L14))</f>
        <v xml:space="preserve"> </v>
      </c>
      <c r="M15" s="20">
        <f t="shared" si="2"/>
        <v>685</v>
      </c>
      <c r="N15" s="440" t="str">
        <f>IF(SUM(N12,N13:N14)=0," ",SUM(N12,N13:N14))</f>
        <v xml:space="preserve"> </v>
      </c>
      <c r="O15" s="658">
        <f>SUM(O8:P11,O13:P14)</f>
        <v>400</v>
      </c>
      <c r="P15" s="659"/>
      <c r="Q15" s="440" t="str">
        <f>IF(SUM(Q12,Q13:Q14)=0," ",SUM(Q12,Q13:Q14))</f>
        <v xml:space="preserve"> </v>
      </c>
      <c r="R15" s="20">
        <f>SUM(R8:R11,R13:R14)</f>
        <v>1535</v>
      </c>
      <c r="S15" s="443" t="str">
        <f>IF(SUM(S12,S13:S14)=0," ",SUM(S12,S13:S14))</f>
        <v xml:space="preserve"> </v>
      </c>
    </row>
    <row r="16" spans="1:19" ht="23.1" customHeight="1" x14ac:dyDescent="0.15">
      <c r="A16" s="692" t="s">
        <v>19</v>
      </c>
      <c r="B16" s="693"/>
      <c r="C16" s="22">
        <f>SUM(E16,G16,I16,K16,M16,O16,R16)</f>
        <v>16535</v>
      </c>
      <c r="D16" s="438" t="str">
        <f t="shared" si="0"/>
        <v xml:space="preserve"> </v>
      </c>
      <c r="E16" s="13">
        <f>④中部!D16</f>
        <v>12950</v>
      </c>
      <c r="F16" s="438" t="str">
        <f>IF(④中部!E16=0," ",④中部!E16)</f>
        <v xml:space="preserve"> </v>
      </c>
      <c r="G16" s="13">
        <f>④中部!G16</f>
        <v>1010</v>
      </c>
      <c r="H16" s="438" t="str">
        <f>IF(④中部!H16=0," ",④中部!H16)</f>
        <v xml:space="preserve"> </v>
      </c>
      <c r="I16" s="13">
        <f>④中部!J16</f>
        <v>1470</v>
      </c>
      <c r="J16" s="438" t="str">
        <f>IF(④中部!K16=0," ",④中部!K16)</f>
        <v xml:space="preserve"> </v>
      </c>
      <c r="K16" s="13">
        <f>④中部!M16</f>
        <v>375</v>
      </c>
      <c r="L16" s="438" t="str">
        <f>IF(④中部!N16=0," ",④中部!N16)</f>
        <v xml:space="preserve"> </v>
      </c>
      <c r="M16" s="13">
        <f>④中部!P16</f>
        <v>215</v>
      </c>
      <c r="N16" s="438" t="str">
        <f>IF(④中部!Q16=0," ",④中部!Q16)</f>
        <v xml:space="preserve"> </v>
      </c>
      <c r="O16" s="661">
        <f>④中部!S16</f>
        <v>130</v>
      </c>
      <c r="P16" s="662"/>
      <c r="Q16" s="438" t="str">
        <f>IF(④中部!T16=0," ",④中部!T16)</f>
        <v xml:space="preserve"> </v>
      </c>
      <c r="R16" s="13">
        <f>④中部!V16</f>
        <v>385</v>
      </c>
      <c r="S16" s="441" t="str">
        <f>IF(④中部!W16=0," ",④中部!W16)</f>
        <v xml:space="preserve"> </v>
      </c>
    </row>
    <row r="17" spans="1:19" ht="23.1" customHeight="1" thickBot="1" x14ac:dyDescent="0.2">
      <c r="A17" s="675" t="s">
        <v>20</v>
      </c>
      <c r="B17" s="676"/>
      <c r="C17" s="13">
        <f>SUM(E17,G17,I17,K17,M17,O17,R17)</f>
        <v>17830</v>
      </c>
      <c r="D17" s="439" t="str">
        <f t="shared" si="0"/>
        <v xml:space="preserve"> </v>
      </c>
      <c r="E17" s="25">
        <f>④中部!D29</f>
        <v>14660</v>
      </c>
      <c r="F17" s="439" t="str">
        <f>IF(④中部!E29=0," ",④中部!E29)</f>
        <v xml:space="preserve"> </v>
      </c>
      <c r="G17" s="25">
        <f>④中部!G29</f>
        <v>535</v>
      </c>
      <c r="H17" s="439" t="str">
        <f>IF(④中部!H29=0," ",④中部!H29)</f>
        <v xml:space="preserve"> </v>
      </c>
      <c r="I17" s="25">
        <f>④中部!J29</f>
        <v>1870</v>
      </c>
      <c r="J17" s="439" t="str">
        <f>IF(④中部!K29=0," ",④中部!K29)</f>
        <v xml:space="preserve"> </v>
      </c>
      <c r="K17" s="25">
        <f>④中部!M29</f>
        <v>290</v>
      </c>
      <c r="L17" s="439" t="str">
        <f>IF(④中部!N29=0," ",④中部!N29)</f>
        <v xml:space="preserve"> </v>
      </c>
      <c r="M17" s="25">
        <f>④中部!P29</f>
        <v>135</v>
      </c>
      <c r="N17" s="439" t="str">
        <f>IF(④中部!Q29=0," ",④中部!Q29)</f>
        <v xml:space="preserve"> </v>
      </c>
      <c r="O17" s="663">
        <f>④中部!S29</f>
        <v>160</v>
      </c>
      <c r="P17" s="664"/>
      <c r="Q17" s="439" t="str">
        <f>IF(④中部!T29=0," ",④中部!T29)</f>
        <v xml:space="preserve"> </v>
      </c>
      <c r="R17" s="25">
        <f>④中部!V29</f>
        <v>180</v>
      </c>
      <c r="S17" s="442" t="str">
        <f>IF(④中部!W29=0," ",④中部!W29)</f>
        <v xml:space="preserve"> </v>
      </c>
    </row>
    <row r="18" spans="1:19" ht="23.1" customHeight="1" thickBot="1" x14ac:dyDescent="0.2">
      <c r="A18" s="677" t="s">
        <v>21</v>
      </c>
      <c r="B18" s="678"/>
      <c r="C18" s="20">
        <f>SUM(C16:C17)</f>
        <v>34365</v>
      </c>
      <c r="D18" s="440" t="str">
        <f>IF(SUM(D16:D17)=0," ",SUM(D16:D17))</f>
        <v xml:space="preserve"> </v>
      </c>
      <c r="E18" s="20">
        <f t="shared" ref="E18:M18" si="3">SUM(E16:E17)</f>
        <v>27610</v>
      </c>
      <c r="F18" s="440" t="str">
        <f>IF(SUM(F16:F17)=0," ",SUM(F16:F17))</f>
        <v xml:space="preserve"> </v>
      </c>
      <c r="G18" s="20">
        <f t="shared" si="3"/>
        <v>1545</v>
      </c>
      <c r="H18" s="440" t="str">
        <f>IF(SUM(H16:H17)=0," ",SUM(H16:H17))</f>
        <v xml:space="preserve"> </v>
      </c>
      <c r="I18" s="20">
        <f t="shared" si="3"/>
        <v>3340</v>
      </c>
      <c r="J18" s="440" t="str">
        <f>IF(SUM(J16:J17)=0," ",SUM(J16:J17))</f>
        <v xml:space="preserve"> </v>
      </c>
      <c r="K18" s="20">
        <f t="shared" si="3"/>
        <v>665</v>
      </c>
      <c r="L18" s="440" t="str">
        <f>IF(SUM(L16:L17)=0," ",SUM(L16:L17))</f>
        <v xml:space="preserve"> </v>
      </c>
      <c r="M18" s="20">
        <f t="shared" si="3"/>
        <v>350</v>
      </c>
      <c r="N18" s="440" t="str">
        <f>IF(SUM(N16:N17)=0," ",SUM(N16:N17))</f>
        <v xml:space="preserve"> </v>
      </c>
      <c r="O18" s="665">
        <f>SUM(O16:P17)</f>
        <v>290</v>
      </c>
      <c r="P18" s="666"/>
      <c r="Q18" s="440" t="str">
        <f>IF(SUM(Q16:Q17)=0," ",SUM(Q16:Q17))</f>
        <v xml:space="preserve"> </v>
      </c>
      <c r="R18" s="20">
        <f>SUM(R16:R17)</f>
        <v>565</v>
      </c>
      <c r="S18" s="443" t="str">
        <f>IF(SUM(S16:S17)=0," ",SUM(S16:S17))</f>
        <v xml:space="preserve"> </v>
      </c>
    </row>
    <row r="19" spans="1:19" ht="23.1" customHeight="1" x14ac:dyDescent="0.15">
      <c r="A19" s="692" t="s">
        <v>22</v>
      </c>
      <c r="B19" s="693"/>
      <c r="C19" s="22">
        <f>SUM(E19,G19,I19,K19,M19,O19,R19)</f>
        <v>52770</v>
      </c>
      <c r="D19" s="438" t="str">
        <f t="shared" si="0"/>
        <v xml:space="preserve"> </v>
      </c>
      <c r="E19" s="13">
        <f>⑤米子市!D30</f>
        <v>35160</v>
      </c>
      <c r="F19" s="438" t="str">
        <f>IF(⑤米子市!E30=0," ",⑤米子市!E30)</f>
        <v xml:space="preserve"> </v>
      </c>
      <c r="G19" s="13">
        <f>⑤米子市!G30</f>
        <v>3190</v>
      </c>
      <c r="H19" s="438" t="str">
        <f>IF(⑤米子市!H30=0," ",⑤米子市!H30)</f>
        <v xml:space="preserve"> </v>
      </c>
      <c r="I19" s="13">
        <f>⑤米子市!J30</f>
        <v>7230</v>
      </c>
      <c r="J19" s="438" t="str">
        <f>IF(⑤米子市!K30=0," ",⑤米子市!K30)</f>
        <v xml:space="preserve"> </v>
      </c>
      <c r="K19" s="13">
        <f>⑤米子市!M30</f>
        <v>850</v>
      </c>
      <c r="L19" s="438" t="str">
        <f>IF(⑤米子市!N30=0," ",⑤米子市!N30)</f>
        <v xml:space="preserve"> </v>
      </c>
      <c r="M19" s="13">
        <f>⑤米子市!P30</f>
        <v>420</v>
      </c>
      <c r="N19" s="438" t="str">
        <f>IF(⑤米子市!Q30=0," ",⑤米子市!Q30)</f>
        <v xml:space="preserve"> </v>
      </c>
      <c r="O19" s="661">
        <f>⑤米子市!S30</f>
        <v>4730</v>
      </c>
      <c r="P19" s="662"/>
      <c r="Q19" s="438" t="str">
        <f>IF(⑤米子市!T30=0," ",⑤米子市!T30)</f>
        <v xml:space="preserve"> </v>
      </c>
      <c r="R19" s="13">
        <f>⑤米子市!V30</f>
        <v>1190</v>
      </c>
      <c r="S19" s="441" t="str">
        <f>IF(⑤米子市!W30=0," ",⑤米子市!W30)</f>
        <v xml:space="preserve"> </v>
      </c>
    </row>
    <row r="20" spans="1:19" ht="23.1" customHeight="1" x14ac:dyDescent="0.15">
      <c r="A20" s="673" t="s">
        <v>23</v>
      </c>
      <c r="B20" s="674"/>
      <c r="C20" s="23">
        <f>SUM(E20,G20,I20,K20,M20,O20,R20)</f>
        <v>11040</v>
      </c>
      <c r="D20" s="438" t="str">
        <f t="shared" si="0"/>
        <v xml:space="preserve"> </v>
      </c>
      <c r="E20" s="23">
        <f>⑥西伯・日野郡!D18</f>
        <v>8970</v>
      </c>
      <c r="F20" s="438" t="str">
        <f>IF(⑥西伯・日野郡!E18=0," ",⑥西伯・日野郡!E18)</f>
        <v xml:space="preserve"> </v>
      </c>
      <c r="G20" s="23">
        <f>⑥西伯・日野郡!G18</f>
        <v>345</v>
      </c>
      <c r="H20" s="438" t="str">
        <f>IF(⑥西伯・日野郡!H18=0," ",⑥西伯・日野郡!H18)</f>
        <v xml:space="preserve"> </v>
      </c>
      <c r="I20" s="23">
        <f>⑥西伯・日野郡!J18</f>
        <v>890</v>
      </c>
      <c r="J20" s="438" t="str">
        <f>IF(⑥西伯・日野郡!K18=0," ",⑥西伯・日野郡!K18)</f>
        <v xml:space="preserve"> </v>
      </c>
      <c r="K20" s="23">
        <f>⑥西伯・日野郡!M18</f>
        <v>200</v>
      </c>
      <c r="L20" s="438" t="str">
        <f>IF(⑥西伯・日野郡!N18=0," ",⑥西伯・日野郡!N18)</f>
        <v xml:space="preserve"> </v>
      </c>
      <c r="M20" s="23">
        <f>⑥西伯・日野郡!P18</f>
        <v>95</v>
      </c>
      <c r="N20" s="438" t="str">
        <f>IF(⑥西伯・日野郡!Q18=0," ",⑥西伯・日野郡!Q18)</f>
        <v xml:space="preserve"> </v>
      </c>
      <c r="O20" s="667">
        <f>⑥西伯・日野郡!S18</f>
        <v>380</v>
      </c>
      <c r="P20" s="668"/>
      <c r="Q20" s="438" t="str">
        <f>IF(⑥西伯・日野郡!T18=0," ",⑥西伯・日野郡!T18)</f>
        <v xml:space="preserve"> </v>
      </c>
      <c r="R20" s="23">
        <f>⑥西伯・日野郡!V18</f>
        <v>160</v>
      </c>
      <c r="S20" s="441" t="str">
        <f>IF(⑥西伯・日野郡!W18=0," ",⑥西伯・日野郡!W18)</f>
        <v xml:space="preserve"> </v>
      </c>
    </row>
    <row r="21" spans="1:19" ht="23.1" customHeight="1" x14ac:dyDescent="0.15">
      <c r="A21" s="673" t="s">
        <v>24</v>
      </c>
      <c r="B21" s="674"/>
      <c r="C21" s="23">
        <f>SUM(E21,G21,I21,K21,M21,O21,R21)</f>
        <v>4075</v>
      </c>
      <c r="D21" s="438" t="str">
        <f t="shared" si="0"/>
        <v xml:space="preserve"> </v>
      </c>
      <c r="E21" s="23">
        <f>⑥西伯・日野郡!D30</f>
        <v>2950</v>
      </c>
      <c r="F21" s="438" t="str">
        <f>IF(⑥西伯・日野郡!E30=0," ",⑥西伯・日野郡!E30)</f>
        <v xml:space="preserve"> </v>
      </c>
      <c r="G21" s="23">
        <f>⑥西伯・日野郡!G30</f>
        <v>100</v>
      </c>
      <c r="H21" s="438" t="str">
        <f>IF(⑥西伯・日野郡!H30=0," ",⑥西伯・日野郡!H30)</f>
        <v xml:space="preserve"> </v>
      </c>
      <c r="I21" s="23">
        <f>⑥西伯・日野郡!J30</f>
        <v>590</v>
      </c>
      <c r="J21" s="438" t="str">
        <f>IF(⑥西伯・日野郡!K30=0," ",⑥西伯・日野郡!K30)</f>
        <v xml:space="preserve"> </v>
      </c>
      <c r="K21" s="23">
        <f>⑥西伯・日野郡!M30</f>
        <v>60</v>
      </c>
      <c r="L21" s="438" t="str">
        <f>IF(⑥西伯・日野郡!N30=0," ",⑥西伯・日野郡!N30)</f>
        <v xml:space="preserve"> </v>
      </c>
      <c r="M21" s="23">
        <f>⑥西伯・日野郡!P30</f>
        <v>45</v>
      </c>
      <c r="N21" s="438" t="str">
        <f>IF(⑥西伯・日野郡!Q30=0," ",⑥西伯・日野郡!Q30)</f>
        <v xml:space="preserve"> </v>
      </c>
      <c r="O21" s="667">
        <f>⑥西伯・日野郡!S30</f>
        <v>280</v>
      </c>
      <c r="P21" s="668"/>
      <c r="Q21" s="438" t="str">
        <f>IF(⑥西伯・日野郡!T30=0," ",⑥西伯・日野郡!T30)</f>
        <v xml:space="preserve"> </v>
      </c>
      <c r="R21" s="23">
        <f>⑥西伯・日野郡!V30</f>
        <v>50</v>
      </c>
      <c r="S21" s="441" t="str">
        <f>IF(⑥西伯・日野郡!W30=0," ",⑥西伯・日野郡!W30)</f>
        <v xml:space="preserve"> </v>
      </c>
    </row>
    <row r="22" spans="1:19" ht="23.1" customHeight="1" thickBot="1" x14ac:dyDescent="0.2">
      <c r="A22" s="675" t="s">
        <v>25</v>
      </c>
      <c r="B22" s="676"/>
      <c r="C22" s="13">
        <f>SUM(E22,G22,I22,K22,M22,O22,R22)</f>
        <v>12495</v>
      </c>
      <c r="D22" s="439" t="str">
        <f t="shared" si="0"/>
        <v xml:space="preserve"> </v>
      </c>
      <c r="E22" s="25">
        <f>⑦境・島根!D15</f>
        <v>8400</v>
      </c>
      <c r="F22" s="439" t="str">
        <f>IF(⑦境・島根!E15=0," ",⑦境・島根!E15)</f>
        <v xml:space="preserve"> </v>
      </c>
      <c r="G22" s="25">
        <f>⑦境・島根!G15</f>
        <v>310</v>
      </c>
      <c r="H22" s="439" t="str">
        <f>IF(⑦境・島根!H15=0," ",⑦境・島根!H15)</f>
        <v xml:space="preserve"> </v>
      </c>
      <c r="I22" s="25">
        <f>⑦境・島根!J15</f>
        <v>1100</v>
      </c>
      <c r="J22" s="439" t="str">
        <f>IF(⑦境・島根!K15=0," ",⑦境・島根!K15)</f>
        <v xml:space="preserve"> </v>
      </c>
      <c r="K22" s="25">
        <f>⑦境・島根!M15</f>
        <v>305</v>
      </c>
      <c r="L22" s="439" t="str">
        <f>IF(⑦境・島根!N15=0," ",⑦境・島根!N15)</f>
        <v xml:space="preserve"> </v>
      </c>
      <c r="M22" s="25">
        <f>⑦境・島根!P15</f>
        <v>120</v>
      </c>
      <c r="N22" s="439" t="str">
        <f>IF(⑦境・島根!Q15=0," ",⑦境・島根!Q15)</f>
        <v xml:space="preserve"> </v>
      </c>
      <c r="O22" s="663">
        <f>⑦境・島根!S15</f>
        <v>2060</v>
      </c>
      <c r="P22" s="664"/>
      <c r="Q22" s="439" t="str">
        <f>IF(⑦境・島根!T15=0," ",⑦境・島根!T15)</f>
        <v xml:space="preserve"> </v>
      </c>
      <c r="R22" s="25">
        <f>⑦境・島根!V15</f>
        <v>200</v>
      </c>
      <c r="S22" s="442" t="str">
        <f>IF(⑦境・島根!W15=0," ",⑦境・島根!W15)</f>
        <v xml:space="preserve"> </v>
      </c>
    </row>
    <row r="23" spans="1:19" ht="23.1" customHeight="1" thickBot="1" x14ac:dyDescent="0.2">
      <c r="A23" s="677" t="s">
        <v>26</v>
      </c>
      <c r="B23" s="678"/>
      <c r="C23" s="20">
        <f>SUM(C19:C22)</f>
        <v>80380</v>
      </c>
      <c r="D23" s="440" t="str">
        <f>IF(SUM(D19:D22)=0," ",SUM(D19:D22))</f>
        <v xml:space="preserve"> </v>
      </c>
      <c r="E23" s="20">
        <f t="shared" ref="E23:M23" si="4">SUM(E19:E22)</f>
        <v>55480</v>
      </c>
      <c r="F23" s="440" t="str">
        <f>IF(SUM(F19:F22)=0," ",SUM(F19:F22))</f>
        <v xml:space="preserve"> </v>
      </c>
      <c r="G23" s="20">
        <f t="shared" si="4"/>
        <v>3945</v>
      </c>
      <c r="H23" s="440" t="str">
        <f>IF(SUM(H19:H22)=0," ",SUM(H19:H22))</f>
        <v xml:space="preserve"> </v>
      </c>
      <c r="I23" s="20">
        <f t="shared" si="4"/>
        <v>9810</v>
      </c>
      <c r="J23" s="440" t="str">
        <f>IF(SUM(J19:J22)=0," ",SUM(J19:J22))</f>
        <v xml:space="preserve"> </v>
      </c>
      <c r="K23" s="20">
        <f t="shared" si="4"/>
        <v>1415</v>
      </c>
      <c r="L23" s="440" t="str">
        <f>IF(SUM(L19:L22)=0," ",SUM(L19:L22))</f>
        <v xml:space="preserve"> </v>
      </c>
      <c r="M23" s="20">
        <f t="shared" si="4"/>
        <v>680</v>
      </c>
      <c r="N23" s="440" t="str">
        <f>IF(SUM(N19:N22)=0," ",SUM(N19:N22))</f>
        <v xml:space="preserve"> </v>
      </c>
      <c r="O23" s="665">
        <f>SUM(O19:P22)</f>
        <v>7450</v>
      </c>
      <c r="P23" s="666"/>
      <c r="Q23" s="440" t="str">
        <f>IF(SUM(Q19:Q22)=0," ",SUM(Q19:Q22))</f>
        <v xml:space="preserve"> </v>
      </c>
      <c r="R23" s="20">
        <f>SUM(R19:R22)</f>
        <v>1600</v>
      </c>
      <c r="S23" s="443" t="str">
        <f>IF(SUM(S19:S22)=0," ",SUM(S19:S22))</f>
        <v xml:space="preserve"> </v>
      </c>
    </row>
    <row r="24" spans="1:19" ht="23.1" customHeight="1" thickBot="1" x14ac:dyDescent="0.2">
      <c r="A24" s="677" t="s">
        <v>27</v>
      </c>
      <c r="B24" s="678"/>
      <c r="C24" s="20">
        <f>SUM(C15,C18,C23)</f>
        <v>189365</v>
      </c>
      <c r="D24" s="440" t="str">
        <f>IF(SUM(D15,D18,D23)=0, " ",SUM(D15,D18,D23))</f>
        <v xml:space="preserve"> </v>
      </c>
      <c r="E24" s="20">
        <f>SUM(E15,E18,E23)</f>
        <v>140840</v>
      </c>
      <c r="F24" s="440" t="str">
        <f>IF(SUM(F15,F18,F23)=0," ",SUM(F15,F18,F23))</f>
        <v xml:space="preserve"> </v>
      </c>
      <c r="G24" s="20">
        <f>SUM(G15,G18,G23)</f>
        <v>10650</v>
      </c>
      <c r="H24" s="440" t="str">
        <f>IF(SUM(H15,H18,H23)=0," ",SUM(H15,H18,H23))</f>
        <v xml:space="preserve"> </v>
      </c>
      <c r="I24" s="20">
        <f>I15+I18+I23</f>
        <v>20630</v>
      </c>
      <c r="J24" s="440" t="str">
        <f>IF(SUM(J15,J18,J23)=0," ",SUM(J15,J18,J23))</f>
        <v xml:space="preserve"> </v>
      </c>
      <c r="K24" s="20">
        <f>K15+K18+K23</f>
        <v>3690</v>
      </c>
      <c r="L24" s="440" t="str">
        <f>IF(SUM(L15,L18,L23)=0," ",SUM(L15,L18,L23))</f>
        <v xml:space="preserve"> </v>
      </c>
      <c r="M24" s="20">
        <f>SUM(M15,M18,M23)</f>
        <v>1715</v>
      </c>
      <c r="N24" s="440" t="str">
        <f>IF(SUM(N15,N18,N23)=0, " ",SUM(N15,N18,N23))</f>
        <v xml:space="preserve"> </v>
      </c>
      <c r="O24" s="665">
        <f>SUM(O15,O18,O23)</f>
        <v>8140</v>
      </c>
      <c r="P24" s="666"/>
      <c r="Q24" s="440" t="str">
        <f>IF(SUM(Q15,Q18,Q23)=0, " ",SUM(Q15,Q18,Q23))</f>
        <v xml:space="preserve"> </v>
      </c>
      <c r="R24" s="20">
        <f>R15+R18+R23</f>
        <v>3700</v>
      </c>
      <c r="S24" s="443" t="str">
        <f>IF(SUM(S15,S18,S23)=0, " ",SUM(S15,S18,S23))</f>
        <v xml:space="preserve"> </v>
      </c>
    </row>
    <row r="25" spans="1:19" ht="15" thickBot="1" x14ac:dyDescent="0.2">
      <c r="A25" s="10"/>
      <c r="B25" s="10"/>
      <c r="C25" s="24"/>
      <c r="D25" s="164"/>
      <c r="E25" s="24"/>
      <c r="F25" s="164"/>
      <c r="G25" s="24"/>
      <c r="H25" s="164"/>
      <c r="I25" s="24"/>
      <c r="J25" s="164"/>
      <c r="K25" s="24"/>
      <c r="L25" s="164"/>
      <c r="M25" s="24"/>
      <c r="N25" s="164"/>
      <c r="O25" s="24"/>
      <c r="P25" s="24"/>
      <c r="Q25" s="164"/>
      <c r="R25" s="24"/>
      <c r="S25" s="164"/>
    </row>
    <row r="26" spans="1:19" ht="23.1" customHeight="1" thickBot="1" x14ac:dyDescent="0.2">
      <c r="A26" s="692" t="s">
        <v>40</v>
      </c>
      <c r="B26" s="693"/>
      <c r="C26" s="22">
        <f>SUM(E26,G26,I26,K26,M26,P26)</f>
        <v>5050</v>
      </c>
      <c r="D26" s="444" t="str">
        <f>IF(SUM(F26,H26,J26,L26,N26,Q26,S26)=0," ",SUM(F26,H26,J26,L26,N26,Q26,S26))</f>
        <v xml:space="preserve"> </v>
      </c>
      <c r="E26" s="22">
        <f>SUM(⑧兵庫!D8:D9)</f>
        <v>3650</v>
      </c>
      <c r="F26" s="444" t="str">
        <f>IF(SUM(⑧兵庫!E8:E9)=0," ",SUM(⑧兵庫!E8:E9))</f>
        <v xml:space="preserve"> </v>
      </c>
      <c r="G26" s="22">
        <f>SUM(⑧兵庫!G8:G9)</f>
        <v>0</v>
      </c>
      <c r="H26" s="444" t="str">
        <f>IF(SUM(⑧兵庫!H8:H9)=0," ",SUM(⑧兵庫!H8:H9))</f>
        <v xml:space="preserve"> </v>
      </c>
      <c r="I26" s="22">
        <f>SUM(⑧兵庫!J8:J9)</f>
        <v>600</v>
      </c>
      <c r="J26" s="444" t="str">
        <f>IF(SUM(⑧兵庫!K8:K9)=0," ",SUM(⑧兵庫!K8:K9))</f>
        <v xml:space="preserve"> </v>
      </c>
      <c r="K26" s="22">
        <f>SUM(⑧兵庫!M8:M9)</f>
        <v>0</v>
      </c>
      <c r="L26" s="444" t="str">
        <f>IF(SUM(⑧兵庫!N8:N9)=0," ",SUM(⑧兵庫!N8:N9))</f>
        <v xml:space="preserve"> </v>
      </c>
      <c r="M26" s="22">
        <f>SUM(⑧兵庫!P8:P9)</f>
        <v>0</v>
      </c>
      <c r="N26" s="165" t="str">
        <f>IF(SUM(⑧兵庫!Q8:Q9)=0," ",SUM(⑧兵庫!Q8:Q9))</f>
        <v xml:space="preserve"> </v>
      </c>
      <c r="O26" s="207" t="s">
        <v>227</v>
      </c>
      <c r="P26" s="47">
        <f>SUM(⑧兵庫!S8:S9)</f>
        <v>800</v>
      </c>
      <c r="Q26" s="444" t="str">
        <f>IF(SUM(⑧兵庫!T8:T9)=0," ",SUM(⑧兵庫!T8:T9))</f>
        <v xml:space="preserve"> </v>
      </c>
      <c r="R26" s="22"/>
      <c r="S26" s="173"/>
    </row>
    <row r="27" spans="1:19" ht="23.1" customHeight="1" thickBot="1" x14ac:dyDescent="0.2">
      <c r="A27" s="679" t="s">
        <v>35</v>
      </c>
      <c r="B27" s="184" t="s">
        <v>36</v>
      </c>
      <c r="C27" s="23">
        <f>SUM(E27,G27,I27,K27,M27,P27)</f>
        <v>750</v>
      </c>
      <c r="D27" s="438" t="str">
        <f>IF(SUM(F27,H27,J27,L27,N27,Q27,S27)=0," ",SUM(F27,H27,J27,L27,N27,Q27,S27))</f>
        <v xml:space="preserve"> </v>
      </c>
      <c r="E27" s="13">
        <f>⑧兵庫!D13</f>
        <v>450</v>
      </c>
      <c r="F27" s="438" t="str">
        <f>IF(⑧兵庫!E13=0," ",⑧兵庫!E13)</f>
        <v xml:space="preserve"> </v>
      </c>
      <c r="G27" s="13">
        <f>⑧兵庫!G13</f>
        <v>0</v>
      </c>
      <c r="H27" s="438" t="str">
        <f>IF(⑧兵庫!H13=0," ",⑧兵庫!H13)</f>
        <v xml:space="preserve"> </v>
      </c>
      <c r="I27" s="13">
        <f>⑧兵庫!J13</f>
        <v>100</v>
      </c>
      <c r="J27" s="438" t="str">
        <f>IF(⑧兵庫!K13=0," ",⑧兵庫!K13)</f>
        <v xml:space="preserve"> </v>
      </c>
      <c r="K27" s="13">
        <f>⑧兵庫!M13</f>
        <v>0</v>
      </c>
      <c r="L27" s="438" t="str">
        <f>IF(⑧兵庫!N13=0," ",⑧兵庫!N13)</f>
        <v xml:space="preserve"> </v>
      </c>
      <c r="M27" s="13">
        <f>⑧兵庫!P13</f>
        <v>0</v>
      </c>
      <c r="N27" s="162" t="str">
        <f>IF(⑧兵庫!Q13=0," ",⑧兵庫!Q13)</f>
        <v xml:space="preserve"> </v>
      </c>
      <c r="O27" s="207" t="s">
        <v>227</v>
      </c>
      <c r="P27" s="15">
        <f>⑧兵庫!S13</f>
        <v>200</v>
      </c>
      <c r="Q27" s="438" t="str">
        <f>IF(⑧兵庫!T13=0," ",⑧兵庫!T13)</f>
        <v xml:space="preserve"> </v>
      </c>
      <c r="R27" s="13"/>
      <c r="S27" s="170"/>
    </row>
    <row r="28" spans="1:19" ht="23.1" customHeight="1" x14ac:dyDescent="0.15">
      <c r="A28" s="680"/>
      <c r="B28" s="184" t="s">
        <v>37</v>
      </c>
      <c r="C28" s="23">
        <f>SUM(E28,G28,I28,K28,M28,P28)</f>
        <v>1700</v>
      </c>
      <c r="D28" s="438" t="str">
        <f>IF(SUM(F28,H28,J28,L28,N28,Q28,S28)=0," ",SUM(F28,H28,J28,L28,N28,Q28,S28))</f>
        <v xml:space="preserve"> </v>
      </c>
      <c r="E28" s="13">
        <f>⑧兵庫!D10</f>
        <v>600</v>
      </c>
      <c r="F28" s="438" t="str">
        <f>IF(⑧兵庫!E10=0," ",⑧兵庫!E10)</f>
        <v xml:space="preserve"> </v>
      </c>
      <c r="G28" s="13">
        <f>⑧兵庫!G10</f>
        <v>0</v>
      </c>
      <c r="H28" s="438" t="str">
        <f>IF(⑧兵庫!H10=0," ",⑧兵庫!H10)</f>
        <v xml:space="preserve"> </v>
      </c>
      <c r="I28" s="13">
        <f>SUM(⑧兵庫!J10:J12)</f>
        <v>400</v>
      </c>
      <c r="J28" s="438" t="str">
        <f>IF(SUM(⑧兵庫!K10:K12)=0," ",SUM(⑧兵庫!K10:K12))</f>
        <v xml:space="preserve"> </v>
      </c>
      <c r="K28" s="13">
        <f>⑧兵庫!M10</f>
        <v>0</v>
      </c>
      <c r="L28" s="438" t="str">
        <f>IF(⑧兵庫!N10=0," ",⑧兵庫!N10)</f>
        <v xml:space="preserve"> </v>
      </c>
      <c r="M28" s="13">
        <f>⑧兵庫!P10</f>
        <v>0</v>
      </c>
      <c r="N28" s="162" t="str">
        <f>IF(⑧兵庫!Q10=0," ",⑧兵庫!Q10)</f>
        <v xml:space="preserve"> </v>
      </c>
      <c r="O28" s="207" t="s">
        <v>227</v>
      </c>
      <c r="P28" s="15">
        <f>SUM(⑧兵庫!S10:S12)</f>
        <v>700</v>
      </c>
      <c r="Q28" s="438" t="str">
        <f>IF(SUM(⑧兵庫!T10:T12)=0," ",SUM(⑧兵庫!T10:T12))</f>
        <v xml:space="preserve"> </v>
      </c>
      <c r="R28" s="13"/>
      <c r="S28" s="170"/>
    </row>
    <row r="29" spans="1:19" ht="23.1" customHeight="1" thickBot="1" x14ac:dyDescent="0.2">
      <c r="A29" s="680"/>
      <c r="B29" s="186" t="s">
        <v>38</v>
      </c>
      <c r="C29" s="25">
        <f>SUM(E29,G29,I29,K29,M29,P29)</f>
        <v>2750</v>
      </c>
      <c r="D29" s="439" t="str">
        <f>IF(SUM(F29,H29,J29,L29,N29,Q29,S29)=0," ",SUM(F29,H29,J29,L29,N29,Q29,S29))</f>
        <v xml:space="preserve"> </v>
      </c>
      <c r="E29" s="25">
        <f>⑧兵庫!D14</f>
        <v>1200</v>
      </c>
      <c r="F29" s="439" t="str">
        <f>IF(⑧兵庫!E14=0," ",⑧兵庫!E14)</f>
        <v xml:space="preserve"> </v>
      </c>
      <c r="G29" s="25">
        <f>⑧兵庫!G14</f>
        <v>200</v>
      </c>
      <c r="H29" s="439" t="str">
        <f>IF(⑧兵庫!H14=0," ",⑧兵庫!H14)</f>
        <v xml:space="preserve"> </v>
      </c>
      <c r="I29" s="25">
        <f>⑧兵庫!J14</f>
        <v>400</v>
      </c>
      <c r="J29" s="439" t="str">
        <f>IF(⑧兵庫!K14=0," ",⑧兵庫!K14)</f>
        <v xml:space="preserve"> </v>
      </c>
      <c r="K29" s="25">
        <f>⑧兵庫!M14</f>
        <v>150</v>
      </c>
      <c r="L29" s="439" t="str">
        <f>IF(⑧兵庫!N14=0," ",⑧兵庫!N14)</f>
        <v xml:space="preserve"> </v>
      </c>
      <c r="M29" s="25">
        <f>⑧兵庫!P14</f>
        <v>0</v>
      </c>
      <c r="N29" s="163" t="str">
        <f>IF(⑧兵庫!Q14=0," ",⑧兵庫!Q14)</f>
        <v xml:space="preserve"> </v>
      </c>
      <c r="O29" s="154" t="s">
        <v>42</v>
      </c>
      <c r="P29" s="19">
        <f>⑧兵庫!S14</f>
        <v>800</v>
      </c>
      <c r="Q29" s="439" t="str">
        <f>IF(⑧兵庫!T14=0," ",⑧兵庫!T14)</f>
        <v xml:space="preserve"> </v>
      </c>
      <c r="R29" s="25"/>
      <c r="S29" s="171"/>
    </row>
    <row r="30" spans="1:19" ht="23.1" customHeight="1" thickBot="1" x14ac:dyDescent="0.2">
      <c r="A30" s="682" t="s">
        <v>39</v>
      </c>
      <c r="B30" s="683"/>
      <c r="C30" s="16">
        <f t="shared" ref="C30:M30" si="5">SUM(C26:C29)</f>
        <v>10250</v>
      </c>
      <c r="D30" s="440" t="str">
        <f>IF(SUM(D26:D29)=0," ",SUM(D26:D29))</f>
        <v xml:space="preserve"> </v>
      </c>
      <c r="E30" s="20">
        <f t="shared" si="5"/>
        <v>5900</v>
      </c>
      <c r="F30" s="440" t="str">
        <f>IF(SUM(F26:F29)=0," ",SUM(F26:F29))</f>
        <v xml:space="preserve"> </v>
      </c>
      <c r="G30" s="20">
        <f t="shared" si="5"/>
        <v>200</v>
      </c>
      <c r="H30" s="440" t="str">
        <f>IF(SUM(H26:H29)=0," ",SUM(H26:H29))</f>
        <v xml:space="preserve"> </v>
      </c>
      <c r="I30" s="20">
        <f t="shared" si="5"/>
        <v>1500</v>
      </c>
      <c r="J30" s="440" t="str">
        <f>IF(SUM(J26:J29)=0," ",SUM(J26:J29))</f>
        <v xml:space="preserve"> </v>
      </c>
      <c r="K30" s="20">
        <f t="shared" si="5"/>
        <v>150</v>
      </c>
      <c r="L30" s="440" t="str">
        <f>IF(SUM(L26:L29)=0," ",SUM(L26:L29))</f>
        <v xml:space="preserve"> </v>
      </c>
      <c r="M30" s="20">
        <f t="shared" si="5"/>
        <v>0</v>
      </c>
      <c r="N30" s="164" t="str">
        <f>IF(SUM(N26:N29)=0," ",SUM(N26:N29))</f>
        <v xml:space="preserve"> </v>
      </c>
      <c r="O30" s="155" t="s">
        <v>42</v>
      </c>
      <c r="P30" s="449">
        <f>SUM(P26:P29)</f>
        <v>2500</v>
      </c>
      <c r="Q30" s="440" t="str">
        <f>IF(SUM(Q26:Q29)=0," ",SUM(Q26:Q29))</f>
        <v xml:space="preserve"> </v>
      </c>
      <c r="R30" s="20"/>
      <c r="S30" s="172"/>
    </row>
    <row r="31" spans="1:19" ht="15" thickBot="1" x14ac:dyDescent="0.2">
      <c r="A31" s="10"/>
      <c r="B31" s="10"/>
      <c r="C31" s="10"/>
      <c r="D31" s="445"/>
      <c r="E31" s="24"/>
      <c r="F31" s="445"/>
      <c r="G31" s="24"/>
      <c r="H31" s="445"/>
      <c r="I31" s="24"/>
      <c r="J31" s="166"/>
      <c r="K31" s="24"/>
      <c r="L31" s="166"/>
      <c r="M31" s="24"/>
      <c r="N31" s="166"/>
      <c r="O31" s="24"/>
      <c r="P31" s="24"/>
      <c r="Q31" s="166"/>
      <c r="R31" s="24"/>
      <c r="S31" s="166"/>
    </row>
    <row r="32" spans="1:19" ht="9.9499999999999993" customHeight="1" x14ac:dyDescent="0.15">
      <c r="A32" s="694" t="s">
        <v>41</v>
      </c>
      <c r="B32" s="695"/>
      <c r="C32" s="669">
        <f>⑦境・島根!D31</f>
        <v>760</v>
      </c>
      <c r="D32" s="671" t="str">
        <f>IF(SUM(F32)=0," ",SUM(F32))</f>
        <v xml:space="preserve"> </v>
      </c>
      <c r="E32" s="669">
        <f>⑦境・島根!D31</f>
        <v>760</v>
      </c>
      <c r="F32" s="671" t="str">
        <f>IF(⑦境・島根!E31=0," ",⑦境・島根!E31)</f>
        <v xml:space="preserve"> </v>
      </c>
      <c r="G32" s="26"/>
      <c r="H32" s="448"/>
      <c r="I32" s="26"/>
      <c r="J32" s="169"/>
      <c r="K32" s="26"/>
      <c r="L32" s="169"/>
      <c r="M32" s="26"/>
      <c r="N32" s="169"/>
      <c r="O32" s="27"/>
      <c r="P32" s="29"/>
      <c r="Q32" s="169"/>
      <c r="R32" s="26"/>
      <c r="S32" s="174"/>
    </row>
    <row r="33" spans="1:19" ht="15" customHeight="1" thickBot="1" x14ac:dyDescent="0.2">
      <c r="A33" s="696"/>
      <c r="B33" s="697"/>
      <c r="C33" s="670"/>
      <c r="D33" s="672"/>
      <c r="E33" s="670"/>
      <c r="F33" s="672"/>
      <c r="G33" s="16"/>
      <c r="H33" s="447"/>
      <c r="I33" s="16"/>
      <c r="J33" s="168"/>
      <c r="K33" s="16"/>
      <c r="L33" s="168"/>
      <c r="M33" s="16"/>
      <c r="N33" s="168"/>
      <c r="O33" s="660"/>
      <c r="P33" s="660"/>
      <c r="Q33" s="168"/>
      <c r="R33" s="16"/>
      <c r="S33" s="175"/>
    </row>
    <row r="34" spans="1:19" ht="23.1" customHeight="1" thickBot="1" x14ac:dyDescent="0.2">
      <c r="A34" s="690"/>
      <c r="B34" s="691"/>
      <c r="C34" s="17">
        <f>④中部!D35</f>
        <v>0</v>
      </c>
      <c r="D34" s="446">
        <f>④中部!E35</f>
        <v>0</v>
      </c>
      <c r="E34" s="16">
        <f>④中部!D35</f>
        <v>0</v>
      </c>
      <c r="F34" s="447">
        <f>④中部!E35</f>
        <v>0</v>
      </c>
      <c r="G34" s="16"/>
      <c r="H34" s="447"/>
      <c r="I34" s="16"/>
      <c r="J34" s="168"/>
      <c r="K34" s="16"/>
      <c r="L34" s="168"/>
      <c r="M34" s="16"/>
      <c r="N34" s="168"/>
      <c r="O34" s="660"/>
      <c r="P34" s="660"/>
      <c r="Q34" s="168"/>
      <c r="R34" s="16"/>
      <c r="S34" s="175"/>
    </row>
    <row r="35" spans="1:19" x14ac:dyDescent="0.15">
      <c r="A35" s="2"/>
      <c r="B35" s="2"/>
      <c r="C35" s="2"/>
      <c r="D35" s="2"/>
      <c r="E35" s="2"/>
      <c r="F35" s="2"/>
      <c r="G35" s="2"/>
      <c r="H35" s="2"/>
      <c r="I35" s="2"/>
      <c r="J35" s="2"/>
      <c r="K35" s="2"/>
      <c r="L35" s="2"/>
      <c r="M35" s="2"/>
      <c r="N35" s="2"/>
      <c r="O35" s="2"/>
      <c r="P35" s="2"/>
      <c r="Q35" s="2"/>
      <c r="R35" s="2"/>
      <c r="S35" s="2"/>
    </row>
    <row r="36" spans="1:19" ht="24" x14ac:dyDescent="0.15">
      <c r="A36" s="2"/>
      <c r="B36" s="11"/>
      <c r="C36" s="2"/>
      <c r="D36" s="2"/>
      <c r="E36" s="2"/>
      <c r="F36" s="2"/>
      <c r="G36" s="2"/>
      <c r="H36" s="2"/>
      <c r="I36" s="2"/>
      <c r="J36" s="2"/>
      <c r="K36" s="2"/>
      <c r="L36" s="2"/>
      <c r="M36" s="2"/>
      <c r="N36" s="2"/>
      <c r="O36" s="2"/>
      <c r="P36" s="2"/>
      <c r="Q36" s="2"/>
      <c r="R36" s="2"/>
      <c r="S36" s="2"/>
    </row>
    <row r="37" spans="1:19" ht="24" x14ac:dyDescent="0.15">
      <c r="A37" s="2"/>
      <c r="B37" s="11"/>
      <c r="C37" s="2"/>
      <c r="D37" s="48"/>
      <c r="E37" s="2"/>
      <c r="F37" s="2"/>
      <c r="G37" s="2"/>
      <c r="H37" s="2"/>
      <c r="I37" s="2"/>
      <c r="J37" s="2"/>
      <c r="K37" s="2"/>
      <c r="L37" s="2"/>
      <c r="M37" s="2"/>
      <c r="N37" s="2"/>
      <c r="O37" s="2"/>
      <c r="P37" s="2"/>
      <c r="Q37" s="2"/>
      <c r="R37" s="2"/>
      <c r="S37" s="2"/>
    </row>
    <row r="38" spans="1:19" ht="24" x14ac:dyDescent="0.25">
      <c r="B38" s="12"/>
    </row>
    <row r="39" spans="1:19" ht="24" x14ac:dyDescent="0.25">
      <c r="B39" s="12"/>
      <c r="D39" s="49"/>
    </row>
  </sheetData>
  <sheetProtection sheet="1" objects="1" scenarios="1"/>
  <mergeCells count="65">
    <mergeCell ref="O11:P11"/>
    <mergeCell ref="O13:P13"/>
    <mergeCell ref="O14:P14"/>
    <mergeCell ref="E6:F6"/>
    <mergeCell ref="G6:H6"/>
    <mergeCell ref="O7:P7"/>
    <mergeCell ref="O9:P9"/>
    <mergeCell ref="O10:P10"/>
    <mergeCell ref="O12:P12"/>
    <mergeCell ref="A1:Q1"/>
    <mergeCell ref="R1:S1"/>
    <mergeCell ref="A3:D3"/>
    <mergeCell ref="H3:H4"/>
    <mergeCell ref="I3:J4"/>
    <mergeCell ref="K3:K4"/>
    <mergeCell ref="D6:D7"/>
    <mergeCell ref="R6:S6"/>
    <mergeCell ref="A4:D4"/>
    <mergeCell ref="A8:B8"/>
    <mergeCell ref="O6:Q6"/>
    <mergeCell ref="E4:G4"/>
    <mergeCell ref="I6:J6"/>
    <mergeCell ref="K6:L6"/>
    <mergeCell ref="M6:N6"/>
    <mergeCell ref="O8:P8"/>
    <mergeCell ref="L3:N4"/>
    <mergeCell ref="Q3:S4"/>
    <mergeCell ref="O3:P4"/>
    <mergeCell ref="A9:A11"/>
    <mergeCell ref="A12:B12"/>
    <mergeCell ref="C6:C7"/>
    <mergeCell ref="A6:B7"/>
    <mergeCell ref="A34:B34"/>
    <mergeCell ref="A14:B14"/>
    <mergeCell ref="A15:B15"/>
    <mergeCell ref="A16:B16"/>
    <mergeCell ref="A17:B17"/>
    <mergeCell ref="A18:B18"/>
    <mergeCell ref="A19:B19"/>
    <mergeCell ref="A20:B20"/>
    <mergeCell ref="A26:B26"/>
    <mergeCell ref="A32:B33"/>
    <mergeCell ref="A13:B13"/>
    <mergeCell ref="A30:B30"/>
    <mergeCell ref="A21:B21"/>
    <mergeCell ref="A22:B22"/>
    <mergeCell ref="A23:B23"/>
    <mergeCell ref="A27:A29"/>
    <mergeCell ref="A24:B24"/>
    <mergeCell ref="C32:C33"/>
    <mergeCell ref="D32:D33"/>
    <mergeCell ref="E32:E33"/>
    <mergeCell ref="F32:F33"/>
    <mergeCell ref="O20:P20"/>
    <mergeCell ref="O22:P22"/>
    <mergeCell ref="O23:P23"/>
    <mergeCell ref="O24:P24"/>
    <mergeCell ref="O15:P15"/>
    <mergeCell ref="O34:P34"/>
    <mergeCell ref="O16:P16"/>
    <mergeCell ref="O17:P17"/>
    <mergeCell ref="O18:P18"/>
    <mergeCell ref="O19:P19"/>
    <mergeCell ref="O21:P21"/>
    <mergeCell ref="O33:P33"/>
  </mergeCells>
  <phoneticPr fontId="3"/>
  <hyperlinks>
    <hyperlink ref="B9" location="③郡部!D32" display="旧気高郡" xr:uid="{00000000-0004-0000-0400-000000000000}"/>
    <hyperlink ref="B10" location="③郡部!D25" display="旧岩美郡（福部）" xr:uid="{00000000-0004-0000-0400-000001000000}"/>
    <hyperlink ref="B11" location="③郡部!D14" display="旧八頭郡" xr:uid="{00000000-0004-0000-0400-000002000000}"/>
    <hyperlink ref="A13:B13" location="③郡部!D8" display="八頭郡" xr:uid="{00000000-0004-0000-0400-000003000000}"/>
    <hyperlink ref="A14:B14" location="③郡部!D26" display="岩美郡" xr:uid="{00000000-0004-0000-0400-000004000000}"/>
    <hyperlink ref="A16:B16" location="④中部!D8" display="倉吉市" xr:uid="{00000000-0004-0000-0400-000005000000}"/>
    <hyperlink ref="A17:B17" location="④中部!D20" display="東伯郡" xr:uid="{00000000-0004-0000-0400-000006000000}"/>
    <hyperlink ref="A19:B19" location="⑤米子市!D8" display="米子市" xr:uid="{00000000-0004-0000-0400-000007000000}"/>
    <hyperlink ref="A20:B20" location="⑥西伯・日野郡!D8" display="西伯郡" xr:uid="{00000000-0004-0000-0400-000008000000}"/>
    <hyperlink ref="A21:B21" location="⑥西伯・日野郡!D20" display="日野郡" xr:uid="{00000000-0004-0000-0400-000009000000}"/>
    <hyperlink ref="A22:B22" location="⑦境・島根!D8" display="境港市" xr:uid="{00000000-0004-0000-0400-00000A000000}"/>
    <hyperlink ref="A32:B33" location="⑦境・島根!D20" display="島根" xr:uid="{00000000-0004-0000-0400-00000B000000}"/>
    <hyperlink ref="A26:B26" location="⑧兵庫!D8" display="浜坂温泉町" xr:uid="{00000000-0004-0000-0400-00000D000000}"/>
    <hyperlink ref="B27" location="⑧兵庫!D27" display="美方" xr:uid="{00000000-0004-0000-0400-00000E000000}"/>
    <hyperlink ref="B29" location="⑧兵庫!D26" display="香住" xr:uid="{00000000-0004-0000-0400-00000F000000}"/>
    <hyperlink ref="B28" location="⑧兵庫!D12" display="村岡" xr:uid="{00000000-0004-0000-0400-000010000000}"/>
    <hyperlink ref="A8:B8" location="②旧鳥取市!D8" display="旧鳥取市" xr:uid="{00000000-0004-0000-0400-000011000000}"/>
  </hyperlinks>
  <printOptions horizontalCentered="1" verticalCentered="1"/>
  <pageMargins left="0.39370078740157483" right="0" top="0.59055118110236227" bottom="0.59055118110236227" header="0.59055118110236227" footer="0.31496062992125984"/>
  <pageSetup paperSize="9" scale="77" orientation="landscape" r:id="rId1"/>
  <headerFooter alignWithMargins="0">
    <oddHeader xml:space="preserve">&amp;R
</oddHeader>
    <oddFooter xml:space="preserve">&amp;C&amp;"ＭＳ Ｐゴシック,太字"日本海折込センター&amp;R&amp;"ＭＳ Ｐゴシック,太字"4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4"/>
  <sheetViews>
    <sheetView view="pageBreakPreview" zoomScale="75" zoomScaleNormal="85" zoomScaleSheetLayoutView="75" workbookViewId="0">
      <pane xSplit="2" ySplit="7" topLeftCell="C8" activePane="bottomRight" state="frozen"/>
      <selection activeCell="X9" sqref="X9"/>
      <selection pane="topRight" activeCell="X9" sqref="X9"/>
      <selection pane="bottomLeft" activeCell="X9" sqref="X9"/>
      <selection pane="bottomRight" activeCell="Q18" sqref="Q18"/>
    </sheetView>
  </sheetViews>
  <sheetFormatPr defaultColWidth="9" defaultRowHeight="14.25" x14ac:dyDescent="0.15"/>
  <cols>
    <col min="1" max="1" width="12.75" style="30" customWidth="1"/>
    <col min="2" max="2" width="11.125" style="30" customWidth="1"/>
    <col min="3" max="3" width="3.25" style="30" customWidth="1"/>
    <col min="4" max="4" width="8.125" style="30" customWidth="1"/>
    <col min="5" max="5" width="10.5" style="30" customWidth="1"/>
    <col min="6" max="6" width="4.75" style="361" customWidth="1"/>
    <col min="7" max="7" width="8.125" style="30" customWidth="1"/>
    <col min="8" max="8" width="9.5" style="30" customWidth="1"/>
    <col min="9" max="9" width="4.75" style="30" customWidth="1"/>
    <col min="10" max="10" width="8.125" style="30" customWidth="1"/>
    <col min="11" max="11" width="9.5" style="30" customWidth="1"/>
    <col min="12" max="12" width="4.75" style="361" customWidth="1"/>
    <col min="13" max="13" width="8.125" style="30" customWidth="1"/>
    <col min="14" max="14" width="9.5" style="30" customWidth="1"/>
    <col min="15" max="15" width="4.75" style="361" customWidth="1"/>
    <col min="16" max="16" width="8.125" style="30" customWidth="1"/>
    <col min="17" max="17" width="9.5" style="30" customWidth="1"/>
    <col min="18" max="18" width="4.75" style="361" customWidth="1"/>
    <col min="19" max="19" width="8.125" style="30" customWidth="1"/>
    <col min="20" max="20" width="9.5" style="30" customWidth="1"/>
    <col min="21" max="21" width="4.75" style="361" customWidth="1"/>
    <col min="22" max="22" width="8.125" style="30" customWidth="1"/>
    <col min="23" max="23" width="9.5" style="30" customWidth="1"/>
    <col min="24" max="16384" width="9" style="30"/>
  </cols>
  <sheetData>
    <row r="1" spans="1:24" ht="17.25" x14ac:dyDescent="0.15">
      <c r="A1" s="720" t="s">
        <v>0</v>
      </c>
      <c r="B1" s="720"/>
      <c r="C1" s="720"/>
      <c r="D1" s="720"/>
      <c r="E1" s="720"/>
      <c r="F1" s="720"/>
      <c r="G1" s="720"/>
      <c r="H1" s="720"/>
      <c r="I1" s="720"/>
      <c r="J1" s="720"/>
      <c r="K1" s="720"/>
      <c r="L1" s="720"/>
      <c r="M1" s="720"/>
      <c r="N1" s="720"/>
      <c r="O1" s="720"/>
      <c r="P1" s="720"/>
      <c r="Q1" s="720"/>
      <c r="R1" s="720"/>
      <c r="S1" s="720"/>
      <c r="T1" s="720"/>
      <c r="U1" s="720"/>
      <c r="V1" s="721" t="str">
        <f>①総合計!R1</f>
        <v>2024.11改定</v>
      </c>
      <c r="W1" s="721"/>
    </row>
    <row r="2" spans="1:24" ht="15" thickBot="1" x14ac:dyDescent="0.2">
      <c r="A2" s="10"/>
      <c r="B2" s="10"/>
      <c r="C2" s="10"/>
      <c r="D2" s="10"/>
      <c r="E2" s="10"/>
      <c r="F2" s="141"/>
      <c r="G2" s="10"/>
      <c r="H2" s="10"/>
      <c r="I2" s="10"/>
      <c r="J2" s="10"/>
      <c r="K2" s="10"/>
      <c r="L2" s="141"/>
      <c r="M2" s="10"/>
      <c r="N2" s="10"/>
      <c r="O2" s="141"/>
      <c r="P2" s="10"/>
      <c r="Q2" s="10"/>
      <c r="R2" s="141"/>
      <c r="S2" s="10"/>
      <c r="T2" s="10"/>
      <c r="U2" s="141"/>
      <c r="V2" s="10"/>
      <c r="W2" s="31" t="s">
        <v>43</v>
      </c>
    </row>
    <row r="3" spans="1:24" ht="20.100000000000001" customHeight="1" x14ac:dyDescent="0.15">
      <c r="A3" s="722" t="s">
        <v>1</v>
      </c>
      <c r="B3" s="723"/>
      <c r="C3" s="331"/>
      <c r="D3" s="32" t="s">
        <v>2</v>
      </c>
      <c r="E3" s="352"/>
      <c r="F3" s="362"/>
      <c r="G3" s="33"/>
      <c r="H3" s="716" t="s">
        <v>159</v>
      </c>
      <c r="I3" s="752" t="str">
        <f>IF(①総合計!I3= 0," ",①総合計!I3)</f>
        <v xml:space="preserve"> </v>
      </c>
      <c r="J3" s="753"/>
      <c r="K3" s="754"/>
      <c r="L3" s="716" t="s">
        <v>3</v>
      </c>
      <c r="M3" s="742"/>
      <c r="N3" s="736" t="str">
        <f>IF(B31=0," ",B31)</f>
        <v xml:space="preserve"> </v>
      </c>
      <c r="O3" s="737"/>
      <c r="P3" s="737"/>
      <c r="Q3" s="740" t="str">
        <f>①総合計!L3</f>
        <v xml:space="preserve"> </v>
      </c>
      <c r="R3" s="716" t="s">
        <v>4</v>
      </c>
      <c r="S3" s="717"/>
      <c r="T3" s="744" t="str">
        <f>IF(①総合計!Q3=0," ",①総合計!Q3)</f>
        <v xml:space="preserve"> </v>
      </c>
      <c r="U3" s="744"/>
      <c r="V3" s="744"/>
      <c r="W3" s="745"/>
    </row>
    <row r="4" spans="1:24" ht="20.100000000000001" customHeight="1" thickBot="1" x14ac:dyDescent="0.2">
      <c r="A4" s="748" t="str">
        <f>IF(①総合計!A4=0," ",①総合計!A4)</f>
        <v xml:space="preserve"> </v>
      </c>
      <c r="B4" s="749"/>
      <c r="C4" s="330"/>
      <c r="D4" s="750" t="str">
        <f>IF(①総合計!E4=0," ",①総合計!E4)</f>
        <v xml:space="preserve"> </v>
      </c>
      <c r="E4" s="749"/>
      <c r="F4" s="749"/>
      <c r="G4" s="751"/>
      <c r="H4" s="718"/>
      <c r="I4" s="755"/>
      <c r="J4" s="756"/>
      <c r="K4" s="757"/>
      <c r="L4" s="718"/>
      <c r="M4" s="743"/>
      <c r="N4" s="738"/>
      <c r="O4" s="739"/>
      <c r="P4" s="739"/>
      <c r="Q4" s="741"/>
      <c r="R4" s="718"/>
      <c r="S4" s="719"/>
      <c r="T4" s="746"/>
      <c r="U4" s="746"/>
      <c r="V4" s="746"/>
      <c r="W4" s="747"/>
    </row>
    <row r="5" spans="1:24" ht="15" thickBot="1" x14ac:dyDescent="0.2">
      <c r="A5" s="187"/>
      <c r="B5" s="10"/>
      <c r="C5" s="10"/>
      <c r="D5" s="10"/>
      <c r="E5" s="10"/>
      <c r="F5" s="141"/>
      <c r="G5" s="10"/>
      <c r="H5" s="10"/>
      <c r="I5" s="10"/>
      <c r="J5" s="10"/>
      <c r="K5" s="10"/>
      <c r="L5" s="141"/>
      <c r="M5" s="10"/>
      <c r="N5" s="10"/>
      <c r="O5" s="141"/>
      <c r="P5" s="10"/>
      <c r="Q5" s="53"/>
      <c r="R5" s="369"/>
      <c r="S5" s="10"/>
      <c r="T5" s="10"/>
      <c r="U5" s="141"/>
      <c r="V5" s="10"/>
      <c r="W5" s="10"/>
      <c r="X5" s="187"/>
    </row>
    <row r="6" spans="1:24" ht="14.25" customHeight="1" x14ac:dyDescent="0.15">
      <c r="A6" s="34" t="s">
        <v>44</v>
      </c>
      <c r="B6" s="200"/>
      <c r="C6" s="758" t="s">
        <v>6</v>
      </c>
      <c r="D6" s="759"/>
      <c r="E6" s="760"/>
      <c r="F6" s="763" t="s">
        <v>7</v>
      </c>
      <c r="G6" s="764"/>
      <c r="H6" s="764"/>
      <c r="I6" s="763" t="s">
        <v>8</v>
      </c>
      <c r="J6" s="764"/>
      <c r="K6" s="766"/>
      <c r="L6" s="763" t="s">
        <v>9</v>
      </c>
      <c r="M6" s="764"/>
      <c r="N6" s="764"/>
      <c r="O6" s="763" t="s">
        <v>220</v>
      </c>
      <c r="P6" s="764"/>
      <c r="Q6" s="764"/>
      <c r="R6" s="763" t="s">
        <v>10</v>
      </c>
      <c r="S6" s="764"/>
      <c r="T6" s="766"/>
      <c r="U6" s="763" t="s">
        <v>11</v>
      </c>
      <c r="V6" s="764"/>
      <c r="W6" s="765"/>
    </row>
    <row r="7" spans="1:24" x14ac:dyDescent="0.15">
      <c r="A7" s="35" t="s">
        <v>45</v>
      </c>
      <c r="B7" s="202" t="s">
        <v>224</v>
      </c>
      <c r="C7" s="761" t="s">
        <v>14</v>
      </c>
      <c r="D7" s="762"/>
      <c r="E7" s="36" t="s">
        <v>15</v>
      </c>
      <c r="F7" s="761" t="s">
        <v>14</v>
      </c>
      <c r="G7" s="762"/>
      <c r="H7" s="36" t="s">
        <v>15</v>
      </c>
      <c r="I7" s="761" t="s">
        <v>14</v>
      </c>
      <c r="J7" s="762"/>
      <c r="K7" s="37" t="s">
        <v>15</v>
      </c>
      <c r="L7" s="367"/>
      <c r="M7" s="197" t="s">
        <v>14</v>
      </c>
      <c r="N7" s="36" t="s">
        <v>15</v>
      </c>
      <c r="O7" s="761" t="s">
        <v>14</v>
      </c>
      <c r="P7" s="762"/>
      <c r="Q7" s="36" t="s">
        <v>15</v>
      </c>
      <c r="R7" s="761" t="s">
        <v>14</v>
      </c>
      <c r="S7" s="762"/>
      <c r="T7" s="37" t="s">
        <v>15</v>
      </c>
      <c r="U7" s="761" t="s">
        <v>14</v>
      </c>
      <c r="V7" s="762"/>
      <c r="W7" s="38" t="s">
        <v>15</v>
      </c>
      <c r="X7" s="187"/>
    </row>
    <row r="8" spans="1:24" ht="23.1" customHeight="1" x14ac:dyDescent="0.15">
      <c r="A8" s="39" t="s">
        <v>29</v>
      </c>
      <c r="B8" s="201" t="s">
        <v>48</v>
      </c>
      <c r="C8" s="549"/>
      <c r="D8" s="28">
        <v>1900</v>
      </c>
      <c r="E8" s="302"/>
      <c r="F8" s="96" t="s">
        <v>47</v>
      </c>
      <c r="G8" s="28">
        <v>1600</v>
      </c>
      <c r="H8" s="305"/>
      <c r="I8" s="324" t="s">
        <v>47</v>
      </c>
      <c r="J8" s="28">
        <v>2800</v>
      </c>
      <c r="K8" s="305"/>
      <c r="L8" s="96" t="s">
        <v>47</v>
      </c>
      <c r="M8" s="28">
        <v>950</v>
      </c>
      <c r="N8" s="305"/>
      <c r="O8" s="96" t="s">
        <v>299</v>
      </c>
      <c r="P8" s="28">
        <v>250</v>
      </c>
      <c r="Q8" s="305"/>
      <c r="R8" s="96" t="s">
        <v>47</v>
      </c>
      <c r="S8" s="15">
        <v>200</v>
      </c>
      <c r="T8" s="306"/>
      <c r="U8" s="96" t="s">
        <v>47</v>
      </c>
      <c r="V8" s="28">
        <v>930</v>
      </c>
      <c r="W8" s="316"/>
    </row>
    <row r="9" spans="1:24" ht="23.1" customHeight="1" x14ac:dyDescent="0.15">
      <c r="A9" s="41"/>
      <c r="B9" s="40" t="s">
        <v>49</v>
      </c>
      <c r="C9" s="333"/>
      <c r="D9" s="28">
        <v>1950</v>
      </c>
      <c r="E9" s="302"/>
      <c r="F9" s="363"/>
      <c r="G9" s="28"/>
      <c r="H9" s="305"/>
      <c r="I9" s="176"/>
      <c r="J9" s="28"/>
      <c r="K9" s="305"/>
      <c r="L9" s="363"/>
      <c r="M9" s="28"/>
      <c r="N9" s="305"/>
      <c r="O9" s="363"/>
      <c r="P9" s="28"/>
      <c r="Q9" s="305"/>
      <c r="R9" s="363"/>
      <c r="S9" s="15"/>
      <c r="T9" s="306"/>
      <c r="U9" s="363"/>
      <c r="V9" s="28"/>
      <c r="W9" s="316"/>
    </row>
    <row r="10" spans="1:24" ht="23.1" customHeight="1" x14ac:dyDescent="0.15">
      <c r="A10" s="41"/>
      <c r="B10" s="40" t="s">
        <v>50</v>
      </c>
      <c r="C10" s="333"/>
      <c r="D10" s="28">
        <v>2250</v>
      </c>
      <c r="E10" s="302"/>
      <c r="F10" s="363"/>
      <c r="G10" s="28"/>
      <c r="H10" s="305"/>
      <c r="I10" s="176"/>
      <c r="J10" s="28"/>
      <c r="K10" s="305"/>
      <c r="L10" s="363"/>
      <c r="M10" s="28"/>
      <c r="N10" s="305"/>
      <c r="O10" s="363"/>
      <c r="P10" s="28"/>
      <c r="Q10" s="305"/>
      <c r="R10" s="363"/>
      <c r="S10" s="15"/>
      <c r="T10" s="306"/>
      <c r="U10" s="363"/>
      <c r="V10" s="28"/>
      <c r="W10" s="316"/>
    </row>
    <row r="11" spans="1:24" ht="23.1" customHeight="1" x14ac:dyDescent="0.15">
      <c r="A11" s="41"/>
      <c r="B11" s="40" t="s">
        <v>51</v>
      </c>
      <c r="C11" s="333"/>
      <c r="D11" s="28">
        <v>1250</v>
      </c>
      <c r="E11" s="302"/>
      <c r="F11" s="363"/>
      <c r="G11" s="28"/>
      <c r="H11" s="305"/>
      <c r="I11" s="176"/>
      <c r="J11" s="28"/>
      <c r="K11" s="305"/>
      <c r="L11" s="363"/>
      <c r="M11" s="28"/>
      <c r="N11" s="305"/>
      <c r="O11" s="363"/>
      <c r="P11" s="28"/>
      <c r="Q11" s="305"/>
      <c r="R11" s="363"/>
      <c r="S11" s="15"/>
      <c r="T11" s="306"/>
      <c r="U11" s="363"/>
      <c r="V11" s="28"/>
      <c r="W11" s="316"/>
    </row>
    <row r="12" spans="1:24" ht="23.1" customHeight="1" x14ac:dyDescent="0.15">
      <c r="A12" s="41"/>
      <c r="B12" s="40" t="s">
        <v>52</v>
      </c>
      <c r="C12" s="333"/>
      <c r="D12" s="28">
        <v>2700</v>
      </c>
      <c r="E12" s="302"/>
      <c r="F12" s="363"/>
      <c r="G12" s="28"/>
      <c r="H12" s="305"/>
      <c r="I12" s="210"/>
      <c r="J12" s="203"/>
      <c r="K12" s="305"/>
      <c r="L12" s="363"/>
      <c r="M12" s="28"/>
      <c r="N12" s="305"/>
      <c r="O12" s="363"/>
      <c r="P12" s="28"/>
      <c r="Q12" s="305"/>
      <c r="R12" s="363"/>
      <c r="S12" s="15"/>
      <c r="T12" s="306"/>
      <c r="U12" s="363"/>
      <c r="V12" s="28"/>
      <c r="W12" s="316"/>
    </row>
    <row r="13" spans="1:24" ht="23.1" customHeight="1" x14ac:dyDescent="0.15">
      <c r="A13" s="41"/>
      <c r="B13" s="40" t="s">
        <v>53</v>
      </c>
      <c r="C13" s="333"/>
      <c r="D13" s="28">
        <v>1570</v>
      </c>
      <c r="E13" s="302"/>
      <c r="F13" s="363"/>
      <c r="G13" s="28"/>
      <c r="H13" s="305"/>
      <c r="I13" s="176"/>
      <c r="J13" s="28"/>
      <c r="K13" s="305"/>
      <c r="L13" s="363"/>
      <c r="M13" s="28"/>
      <c r="N13" s="305"/>
      <c r="O13" s="363"/>
      <c r="P13" s="28"/>
      <c r="Q13" s="305"/>
      <c r="R13" s="363"/>
      <c r="S13" s="15"/>
      <c r="T13" s="306"/>
      <c r="U13" s="363"/>
      <c r="V13" s="28"/>
      <c r="W13" s="316"/>
    </row>
    <row r="14" spans="1:24" ht="23.1" customHeight="1" x14ac:dyDescent="0.15">
      <c r="A14" s="41"/>
      <c r="B14" s="40" t="s">
        <v>54</v>
      </c>
      <c r="C14" s="333"/>
      <c r="D14" s="28">
        <v>2000</v>
      </c>
      <c r="E14" s="302"/>
      <c r="F14" s="363"/>
      <c r="G14" s="28"/>
      <c r="H14" s="305"/>
      <c r="I14" s="176"/>
      <c r="J14" s="28"/>
      <c r="K14" s="305"/>
      <c r="L14" s="363"/>
      <c r="M14" s="28"/>
      <c r="N14" s="305"/>
      <c r="O14" s="363"/>
      <c r="P14" s="28"/>
      <c r="Q14" s="305"/>
      <c r="R14" s="363"/>
      <c r="S14" s="15"/>
      <c r="T14" s="306"/>
      <c r="U14" s="363"/>
      <c r="V14" s="28"/>
      <c r="W14" s="316"/>
    </row>
    <row r="15" spans="1:24" ht="23.1" customHeight="1" x14ac:dyDescent="0.15">
      <c r="A15" s="39"/>
      <c r="B15" s="40" t="s">
        <v>55</v>
      </c>
      <c r="C15" s="333"/>
      <c r="D15" s="28">
        <v>2350</v>
      </c>
      <c r="E15" s="302"/>
      <c r="F15" s="363"/>
      <c r="G15" s="28"/>
      <c r="H15" s="305"/>
      <c r="I15" s="210"/>
      <c r="J15" s="203"/>
      <c r="K15" s="305"/>
      <c r="L15" s="363"/>
      <c r="M15" s="28"/>
      <c r="N15" s="305"/>
      <c r="O15" s="363"/>
      <c r="P15" s="28"/>
      <c r="Q15" s="305"/>
      <c r="R15" s="96" t="s">
        <v>55</v>
      </c>
      <c r="S15" s="28">
        <v>100</v>
      </c>
      <c r="T15" s="305"/>
      <c r="U15" s="363"/>
      <c r="V15" s="28"/>
      <c r="W15" s="316"/>
    </row>
    <row r="16" spans="1:24" ht="23.1" customHeight="1" x14ac:dyDescent="0.15">
      <c r="A16" s="44"/>
      <c r="B16" s="42" t="s">
        <v>56</v>
      </c>
      <c r="C16" s="334"/>
      <c r="D16" s="15">
        <v>2100</v>
      </c>
      <c r="E16" s="303"/>
      <c r="F16" s="96" t="s">
        <v>56</v>
      </c>
      <c r="G16" s="15">
        <v>1700</v>
      </c>
      <c r="H16" s="306"/>
      <c r="I16" s="96" t="s">
        <v>56</v>
      </c>
      <c r="J16" s="15">
        <v>1250</v>
      </c>
      <c r="K16" s="306"/>
      <c r="L16" s="96" t="s">
        <v>56</v>
      </c>
      <c r="M16" s="15">
        <v>250</v>
      </c>
      <c r="N16" s="306"/>
      <c r="O16" s="96" t="s">
        <v>302</v>
      </c>
      <c r="P16" s="15">
        <v>130</v>
      </c>
      <c r="Q16" s="306"/>
      <c r="R16" s="363"/>
      <c r="S16" s="15"/>
      <c r="T16" s="306"/>
      <c r="U16" s="363"/>
      <c r="V16" s="15"/>
      <c r="W16" s="322"/>
    </row>
    <row r="17" spans="1:24" ht="22.5" customHeight="1" x14ac:dyDescent="0.15">
      <c r="A17" s="43"/>
      <c r="B17" s="42" t="s">
        <v>57</v>
      </c>
      <c r="C17" s="334"/>
      <c r="D17" s="15">
        <v>3100</v>
      </c>
      <c r="E17" s="303"/>
      <c r="F17" s="363"/>
      <c r="G17" s="198"/>
      <c r="H17" s="306"/>
      <c r="I17" s="176"/>
      <c r="J17" s="15"/>
      <c r="K17" s="306"/>
      <c r="L17" s="363"/>
      <c r="M17" s="15"/>
      <c r="N17" s="306"/>
      <c r="O17" s="363"/>
      <c r="P17" s="15"/>
      <c r="Q17" s="306"/>
      <c r="R17" s="363"/>
      <c r="S17" s="15"/>
      <c r="T17" s="306"/>
      <c r="U17" s="363"/>
      <c r="V17" s="15"/>
      <c r="W17" s="322"/>
    </row>
    <row r="18" spans="1:24" ht="31.5" customHeight="1" x14ac:dyDescent="0.15">
      <c r="A18" s="43"/>
      <c r="B18" s="299" t="s">
        <v>288</v>
      </c>
      <c r="C18" s="335"/>
      <c r="D18" s="15">
        <v>350</v>
      </c>
      <c r="E18" s="303"/>
      <c r="F18" s="363"/>
      <c r="G18" s="198"/>
      <c r="H18" s="306"/>
      <c r="I18" s="176"/>
      <c r="J18" s="15"/>
      <c r="K18" s="306"/>
      <c r="L18" s="363"/>
      <c r="M18" s="15"/>
      <c r="N18" s="306"/>
      <c r="O18" s="363"/>
      <c r="P18" s="15"/>
      <c r="Q18" s="306"/>
      <c r="R18" s="363"/>
      <c r="S18" s="15"/>
      <c r="T18" s="306"/>
      <c r="U18" s="363"/>
      <c r="V18" s="15"/>
      <c r="W18" s="322"/>
    </row>
    <row r="19" spans="1:24" ht="23.1" customHeight="1" x14ac:dyDescent="0.15">
      <c r="A19" s="44"/>
      <c r="B19" s="42" t="s">
        <v>58</v>
      </c>
      <c r="C19" s="334"/>
      <c r="D19" s="15">
        <v>2350</v>
      </c>
      <c r="E19" s="303"/>
      <c r="F19" s="363"/>
      <c r="G19" s="15"/>
      <c r="H19" s="306"/>
      <c r="I19" s="211"/>
      <c r="J19" s="213"/>
      <c r="K19" s="306"/>
      <c r="L19" s="96" t="s">
        <v>56</v>
      </c>
      <c r="M19" s="15">
        <v>50</v>
      </c>
      <c r="N19" s="306"/>
      <c r="O19" s="363"/>
      <c r="P19" s="15"/>
      <c r="Q19" s="306"/>
      <c r="R19" s="363"/>
      <c r="S19" s="15"/>
      <c r="T19" s="306"/>
      <c r="U19" s="363"/>
      <c r="V19" s="15"/>
      <c r="W19" s="322"/>
    </row>
    <row r="20" spans="1:24" ht="23.1" customHeight="1" x14ac:dyDescent="0.15">
      <c r="A20" s="44"/>
      <c r="B20" s="42" t="s">
        <v>59</v>
      </c>
      <c r="C20" s="334"/>
      <c r="D20" s="15">
        <v>2300</v>
      </c>
      <c r="E20" s="303"/>
      <c r="F20" s="363"/>
      <c r="G20" s="15"/>
      <c r="H20" s="306"/>
      <c r="I20" s="212"/>
      <c r="J20" s="213"/>
      <c r="K20" s="306"/>
      <c r="L20" s="363"/>
      <c r="M20" s="15"/>
      <c r="N20" s="306"/>
      <c r="O20" s="363"/>
      <c r="P20" s="15"/>
      <c r="Q20" s="306"/>
      <c r="R20" s="363"/>
      <c r="S20" s="15"/>
      <c r="T20" s="306"/>
      <c r="U20" s="363"/>
      <c r="V20" s="15"/>
      <c r="W20" s="322"/>
    </row>
    <row r="21" spans="1:24" ht="23.1" customHeight="1" x14ac:dyDescent="0.15">
      <c r="A21" s="44"/>
      <c r="B21" s="42" t="s">
        <v>60</v>
      </c>
      <c r="C21" s="334"/>
      <c r="D21" s="15">
        <v>1200</v>
      </c>
      <c r="E21" s="303"/>
      <c r="F21" s="332" t="s">
        <v>300</v>
      </c>
      <c r="G21" s="15">
        <v>50</v>
      </c>
      <c r="H21" s="306"/>
      <c r="I21" s="332" t="s">
        <v>301</v>
      </c>
      <c r="J21" s="15">
        <v>130</v>
      </c>
      <c r="K21" s="306"/>
      <c r="L21" s="332" t="s">
        <v>300</v>
      </c>
      <c r="M21" s="15">
        <v>10</v>
      </c>
      <c r="N21" s="306"/>
      <c r="O21" s="363"/>
      <c r="P21" s="15"/>
      <c r="Q21" s="306"/>
      <c r="R21" s="363"/>
      <c r="S21" s="15"/>
      <c r="T21" s="306"/>
      <c r="U21" s="363"/>
      <c r="V21" s="15"/>
      <c r="W21" s="322"/>
    </row>
    <row r="22" spans="1:24" ht="23.1" customHeight="1" x14ac:dyDescent="0.15">
      <c r="A22" s="44"/>
      <c r="B22" s="42" t="s">
        <v>61</v>
      </c>
      <c r="C22" s="334"/>
      <c r="D22" s="15">
        <v>1900</v>
      </c>
      <c r="E22" s="303"/>
      <c r="F22" s="332" t="s">
        <v>300</v>
      </c>
      <c r="G22" s="15">
        <v>750</v>
      </c>
      <c r="H22" s="306"/>
      <c r="I22" s="332" t="s">
        <v>301</v>
      </c>
      <c r="J22" s="15">
        <v>1230</v>
      </c>
      <c r="K22" s="306"/>
      <c r="L22" s="332" t="s">
        <v>300</v>
      </c>
      <c r="M22" s="15">
        <v>100</v>
      </c>
      <c r="N22" s="306"/>
      <c r="O22" s="332" t="s">
        <v>300</v>
      </c>
      <c r="P22" s="15">
        <v>105</v>
      </c>
      <c r="Q22" s="306"/>
      <c r="R22" s="96" t="s">
        <v>303</v>
      </c>
      <c r="S22" s="15">
        <v>40</v>
      </c>
      <c r="T22" s="306"/>
      <c r="U22" s="332" t="s">
        <v>300</v>
      </c>
      <c r="V22" s="15">
        <v>220</v>
      </c>
      <c r="W22" s="322"/>
      <c r="X22" s="30" t="s">
        <v>254</v>
      </c>
    </row>
    <row r="23" spans="1:24" ht="23.1" customHeight="1" x14ac:dyDescent="0.15">
      <c r="A23" s="44"/>
      <c r="B23" s="42" t="s">
        <v>62</v>
      </c>
      <c r="C23" s="334"/>
      <c r="D23" s="15">
        <v>2150</v>
      </c>
      <c r="E23" s="303"/>
      <c r="F23" s="332"/>
      <c r="G23" s="15"/>
      <c r="H23" s="306"/>
      <c r="I23" s="332"/>
      <c r="J23" s="15"/>
      <c r="K23" s="306"/>
      <c r="L23" s="332"/>
      <c r="M23" s="15"/>
      <c r="N23" s="306"/>
      <c r="O23" s="363"/>
      <c r="P23" s="15"/>
      <c r="Q23" s="306"/>
      <c r="R23" s="363"/>
      <c r="S23" s="15"/>
      <c r="T23" s="302"/>
      <c r="U23" s="363"/>
      <c r="V23" s="15"/>
      <c r="W23" s="322"/>
    </row>
    <row r="24" spans="1:24" ht="23.1" customHeight="1" x14ac:dyDescent="0.15">
      <c r="A24" s="44"/>
      <c r="B24" s="42" t="s">
        <v>63</v>
      </c>
      <c r="C24" s="334"/>
      <c r="D24" s="15">
        <v>1300</v>
      </c>
      <c r="E24" s="303"/>
      <c r="F24" s="332" t="s">
        <v>300</v>
      </c>
      <c r="G24" s="15">
        <v>70</v>
      </c>
      <c r="H24" s="306"/>
      <c r="I24" s="332" t="s">
        <v>63</v>
      </c>
      <c r="J24" s="15">
        <v>100</v>
      </c>
      <c r="K24" s="306"/>
      <c r="L24" s="332" t="s">
        <v>300</v>
      </c>
      <c r="M24" s="15">
        <v>10</v>
      </c>
      <c r="N24" s="306"/>
      <c r="O24" s="214"/>
      <c r="P24" s="215"/>
      <c r="Q24" s="307"/>
      <c r="R24" s="363"/>
      <c r="S24" s="15"/>
      <c r="T24" s="302"/>
      <c r="U24" s="332" t="s">
        <v>300</v>
      </c>
      <c r="V24" s="15">
        <v>30</v>
      </c>
      <c r="W24" s="322"/>
    </row>
    <row r="25" spans="1:24" ht="23.1" customHeight="1" x14ac:dyDescent="0.15">
      <c r="A25" s="44"/>
      <c r="B25" s="42" t="s">
        <v>64</v>
      </c>
      <c r="C25" s="334"/>
      <c r="D25" s="15">
        <v>760</v>
      </c>
      <c r="E25" s="303"/>
      <c r="F25" s="332" t="s">
        <v>300</v>
      </c>
      <c r="G25" s="15">
        <v>45</v>
      </c>
      <c r="H25" s="306"/>
      <c r="I25" s="332" t="s">
        <v>301</v>
      </c>
      <c r="J25" s="15">
        <v>50</v>
      </c>
      <c r="K25" s="306"/>
      <c r="L25" s="332" t="s">
        <v>300</v>
      </c>
      <c r="M25" s="15">
        <v>10</v>
      </c>
      <c r="N25" s="306"/>
      <c r="O25" s="363"/>
      <c r="P25" s="15"/>
      <c r="Q25" s="307"/>
      <c r="R25" s="363"/>
      <c r="S25" s="15"/>
      <c r="T25" s="302"/>
      <c r="U25" s="363"/>
      <c r="V25" s="15"/>
      <c r="W25" s="310"/>
    </row>
    <row r="26" spans="1:24" ht="23.1" customHeight="1" x14ac:dyDescent="0.15">
      <c r="A26" s="44"/>
      <c r="B26" s="45" t="s">
        <v>65</v>
      </c>
      <c r="C26" s="333" t="s">
        <v>298</v>
      </c>
      <c r="D26" s="28">
        <v>1650</v>
      </c>
      <c r="E26" s="302"/>
      <c r="F26" s="333" t="s">
        <v>298</v>
      </c>
      <c r="G26" s="28">
        <v>25</v>
      </c>
      <c r="H26" s="307"/>
      <c r="I26" s="211"/>
      <c r="J26" s="203"/>
      <c r="K26" s="305"/>
      <c r="L26" s="333" t="s">
        <v>298</v>
      </c>
      <c r="M26" s="28">
        <v>10</v>
      </c>
      <c r="N26" s="307"/>
      <c r="O26" s="333" t="s">
        <v>298</v>
      </c>
      <c r="P26" s="28">
        <v>5</v>
      </c>
      <c r="Q26" s="307"/>
      <c r="R26" s="363"/>
      <c r="S26" s="28"/>
      <c r="T26" s="302"/>
      <c r="U26" s="333" t="s">
        <v>298</v>
      </c>
      <c r="V26" s="28">
        <v>15</v>
      </c>
      <c r="W26" s="310"/>
    </row>
    <row r="27" spans="1:24" ht="23.1" customHeight="1" x14ac:dyDescent="0.15">
      <c r="A27" s="44"/>
      <c r="B27" s="45" t="s">
        <v>66</v>
      </c>
      <c r="C27" s="333" t="s">
        <v>298</v>
      </c>
      <c r="D27" s="28">
        <v>1950</v>
      </c>
      <c r="E27" s="302"/>
      <c r="F27" s="333" t="s">
        <v>298</v>
      </c>
      <c r="G27" s="28">
        <v>55</v>
      </c>
      <c r="H27" s="307"/>
      <c r="I27" s="211"/>
      <c r="J27" s="203"/>
      <c r="K27" s="302"/>
      <c r="L27" s="333" t="s">
        <v>298</v>
      </c>
      <c r="M27" s="28">
        <v>20</v>
      </c>
      <c r="N27" s="307"/>
      <c r="O27" s="333" t="s">
        <v>298</v>
      </c>
      <c r="P27" s="28">
        <v>20</v>
      </c>
      <c r="Q27" s="307"/>
      <c r="R27" s="333" t="s">
        <v>298</v>
      </c>
      <c r="S27" s="28">
        <v>10</v>
      </c>
      <c r="T27" s="302"/>
      <c r="U27" s="333" t="s">
        <v>298</v>
      </c>
      <c r="V27" s="28">
        <v>30</v>
      </c>
      <c r="W27" s="310"/>
    </row>
    <row r="28" spans="1:24" ht="23.1" customHeight="1" x14ac:dyDescent="0.15">
      <c r="A28" s="41"/>
      <c r="B28" s="45" t="s">
        <v>42</v>
      </c>
      <c r="C28" s="333" t="s">
        <v>298</v>
      </c>
      <c r="D28" s="28">
        <v>200</v>
      </c>
      <c r="E28" s="302"/>
      <c r="F28" s="333" t="s">
        <v>298</v>
      </c>
      <c r="G28" s="28">
        <v>5</v>
      </c>
      <c r="H28" s="308"/>
      <c r="I28" s="178"/>
      <c r="J28" s="15"/>
      <c r="K28" s="303"/>
      <c r="L28" s="368"/>
      <c r="M28" s="15"/>
      <c r="N28" s="307"/>
      <c r="O28" s="333" t="s">
        <v>298</v>
      </c>
      <c r="P28" s="28">
        <v>5</v>
      </c>
      <c r="Q28" s="307"/>
      <c r="R28" s="363"/>
      <c r="S28" s="15"/>
      <c r="T28" s="302"/>
      <c r="U28" s="333" t="s">
        <v>298</v>
      </c>
      <c r="V28" s="28">
        <v>5</v>
      </c>
      <c r="W28" s="310"/>
    </row>
    <row r="29" spans="1:24" ht="23.1" customHeight="1" thickBot="1" x14ac:dyDescent="0.2">
      <c r="A29" s="51"/>
      <c r="B29" s="52" t="s">
        <v>67</v>
      </c>
      <c r="C29" s="336"/>
      <c r="D29" s="113">
        <v>1800</v>
      </c>
      <c r="E29" s="304"/>
      <c r="F29" s="364"/>
      <c r="G29" s="113"/>
      <c r="H29" s="309"/>
      <c r="I29" s="179"/>
      <c r="J29" s="113"/>
      <c r="K29" s="304"/>
      <c r="L29" s="364"/>
      <c r="M29" s="113"/>
      <c r="N29" s="309"/>
      <c r="O29" s="364"/>
      <c r="P29" s="113"/>
      <c r="Q29" s="309"/>
      <c r="R29" s="364"/>
      <c r="S29" s="19"/>
      <c r="T29" s="304"/>
      <c r="U29" s="364"/>
      <c r="V29" s="113"/>
      <c r="W29" s="311"/>
    </row>
    <row r="30" spans="1:24" ht="17.25" customHeight="1" x14ac:dyDescent="0.15">
      <c r="A30" s="50" t="s">
        <v>12</v>
      </c>
      <c r="B30" s="339" t="s">
        <v>13</v>
      </c>
      <c r="C30" s="371"/>
      <c r="D30" s="102"/>
      <c r="E30" s="291"/>
      <c r="F30" s="365"/>
      <c r="G30" s="102"/>
      <c r="H30" s="177"/>
      <c r="I30" s="177"/>
      <c r="J30" s="102"/>
      <c r="K30" s="180"/>
      <c r="L30" s="365"/>
      <c r="M30" s="102"/>
      <c r="N30" s="177"/>
      <c r="O30" s="365"/>
      <c r="P30" s="102"/>
      <c r="Q30" s="177"/>
      <c r="R30" s="365"/>
      <c r="S30" s="102"/>
      <c r="T30" s="180"/>
      <c r="U30" s="365"/>
      <c r="V30" s="102"/>
      <c r="W30" s="182"/>
    </row>
    <row r="31" spans="1:24" ht="22.5" customHeight="1" thickBot="1" x14ac:dyDescent="0.2">
      <c r="A31" s="46">
        <f>SUM(D31,G31,J31,M31,P31,S31,V31)</f>
        <v>52445</v>
      </c>
      <c r="B31" s="183">
        <f>SUM(E31,H31,K31,N31,Q31,T31,W31)</f>
        <v>0</v>
      </c>
      <c r="C31" s="338"/>
      <c r="D31" s="113">
        <f>SUM(D8:D29)</f>
        <v>39080</v>
      </c>
      <c r="E31" s="275" t="str">
        <f>IF(SUM(E8:E30)=0," ",SUM(E8:E30))</f>
        <v xml:space="preserve"> </v>
      </c>
      <c r="F31" s="366"/>
      <c r="G31" s="113">
        <f>SUM(G8:G29)</f>
        <v>4300</v>
      </c>
      <c r="H31" s="167" t="str">
        <f>IF(SUM(H8:H30)=0," ",SUM(H8:H30))</f>
        <v xml:space="preserve"> </v>
      </c>
      <c r="I31" s="167"/>
      <c r="J31" s="113">
        <f>SUM(J8:J29)</f>
        <v>5560</v>
      </c>
      <c r="K31" s="168" t="str">
        <f>IF(SUM(K8:K30)=0," ",SUM(K8:K30))</f>
        <v xml:space="preserve"> </v>
      </c>
      <c r="L31" s="366"/>
      <c r="M31" s="113">
        <f>SUM(M8:M29)</f>
        <v>1410</v>
      </c>
      <c r="N31" s="167" t="str">
        <f>IF(SUM(N8:N30)=0," ",SUM(N8:N30))</f>
        <v xml:space="preserve"> </v>
      </c>
      <c r="O31" s="366"/>
      <c r="P31" s="113">
        <f>SUM(P8:P29)</f>
        <v>515</v>
      </c>
      <c r="Q31" s="167" t="str">
        <f>IF(SUM(Q8:Q30)=0," ",SUM(Q8:Q30))</f>
        <v xml:space="preserve"> </v>
      </c>
      <c r="R31" s="366"/>
      <c r="S31" s="113">
        <f>SUM(S8:S29)</f>
        <v>350</v>
      </c>
      <c r="T31" s="168" t="str">
        <f>IF(SUM(T8:T30)=0," ",SUM(T8:T30))</f>
        <v xml:space="preserve"> </v>
      </c>
      <c r="U31" s="366"/>
      <c r="V31" s="113">
        <f>SUM(V8:V29)</f>
        <v>1230</v>
      </c>
      <c r="W31" s="175" t="str">
        <f>IF(SUM(W8:W30)=0," ",SUM(W8:W30))</f>
        <v xml:space="preserve"> </v>
      </c>
    </row>
    <row r="32" spans="1:24" x14ac:dyDescent="0.15">
      <c r="A32" s="10"/>
      <c r="B32" s="10" t="s">
        <v>304</v>
      </c>
      <c r="C32" s="10"/>
      <c r="D32" s="10"/>
      <c r="E32" s="10"/>
      <c r="F32" s="141"/>
      <c r="G32" s="10"/>
      <c r="H32" s="181"/>
      <c r="I32" s="181"/>
      <c r="J32" s="10"/>
      <c r="K32" s="10"/>
      <c r="L32" s="141"/>
      <c r="M32" s="10"/>
      <c r="N32" s="10"/>
      <c r="O32" s="141"/>
      <c r="P32" s="10"/>
      <c r="Q32" s="10"/>
      <c r="R32" s="141"/>
      <c r="S32" s="10"/>
      <c r="T32" s="10"/>
      <c r="U32" s="141"/>
      <c r="V32" s="10"/>
      <c r="W32" s="10"/>
    </row>
    <row r="33" spans="1:23" x14ac:dyDescent="0.15">
      <c r="A33" s="10"/>
      <c r="B33" s="10"/>
      <c r="C33" s="10"/>
      <c r="D33" s="10"/>
      <c r="E33" s="10"/>
      <c r="F33" s="141"/>
      <c r="G33" s="10"/>
      <c r="H33" s="10"/>
      <c r="I33" s="10"/>
      <c r="J33" s="10"/>
      <c r="K33" s="10"/>
      <c r="L33" s="141"/>
      <c r="M33" s="10"/>
      <c r="N33" s="10"/>
      <c r="O33" s="141"/>
      <c r="P33" s="10"/>
      <c r="Q33" s="10"/>
      <c r="R33" s="141"/>
      <c r="S33" s="10"/>
      <c r="T33" s="10"/>
      <c r="U33" s="141"/>
      <c r="V33" s="10"/>
      <c r="W33" s="10"/>
    </row>
    <row r="34" spans="1:23" x14ac:dyDescent="0.15">
      <c r="A34" s="10"/>
      <c r="B34" s="10"/>
      <c r="C34" s="10"/>
      <c r="D34" s="10"/>
      <c r="E34" s="10"/>
      <c r="F34" s="141"/>
      <c r="G34" s="10"/>
      <c r="H34" s="10"/>
      <c r="I34" s="10"/>
      <c r="J34" s="10"/>
      <c r="K34" s="10"/>
      <c r="L34" s="141"/>
      <c r="M34" s="10"/>
      <c r="N34" s="10"/>
      <c r="O34" s="141"/>
      <c r="P34" s="10"/>
      <c r="Q34" s="10"/>
      <c r="R34" s="141"/>
      <c r="S34" s="10"/>
      <c r="T34" s="10"/>
      <c r="U34" s="141"/>
      <c r="V34" s="10"/>
      <c r="W34" s="10"/>
    </row>
  </sheetData>
  <sheetProtection sheet="1" objects="1" scenarios="1"/>
  <mergeCells count="25">
    <mergeCell ref="C6:E6"/>
    <mergeCell ref="U7:V7"/>
    <mergeCell ref="C7:D7"/>
    <mergeCell ref="F7:G7"/>
    <mergeCell ref="I7:J7"/>
    <mergeCell ref="O7:P7"/>
    <mergeCell ref="R7:S7"/>
    <mergeCell ref="U6:W6"/>
    <mergeCell ref="F6:H6"/>
    <mergeCell ref="I6:K6"/>
    <mergeCell ref="L6:N6"/>
    <mergeCell ref="O6:Q6"/>
    <mergeCell ref="R6:T6"/>
    <mergeCell ref="V1:W1"/>
    <mergeCell ref="N3:P4"/>
    <mergeCell ref="Q3:Q4"/>
    <mergeCell ref="R3:S4"/>
    <mergeCell ref="L3:M4"/>
    <mergeCell ref="T3:W4"/>
    <mergeCell ref="A1:U1"/>
    <mergeCell ref="A4:B4"/>
    <mergeCell ref="A3:B3"/>
    <mergeCell ref="H3:H4"/>
    <mergeCell ref="D4:G4"/>
    <mergeCell ref="I3:K4"/>
  </mergeCells>
  <phoneticPr fontId="3"/>
  <printOptions horizontalCentered="1" verticalCentered="1"/>
  <pageMargins left="0.39370078740157483" right="0" top="0.59055118110236227" bottom="0.59055118110236227" header="0.39370078740157483" footer="0.19685039370078741"/>
  <pageSetup paperSize="9" scale="79" orientation="landscape" r:id="rId1"/>
  <headerFooter alignWithMargins="0">
    <oddFooter xml:space="preserve">&amp;C&amp;"ＭＳ Ｐゴシック,太字"日本海折込センター&amp;R&amp;"ＭＳ Ｐゴシック,太字"
5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1"/>
  <sheetViews>
    <sheetView view="pageBreakPreview" zoomScale="75" zoomScaleNormal="130" zoomScaleSheetLayoutView="75" workbookViewId="0">
      <pane xSplit="2" ySplit="7" topLeftCell="C8" activePane="bottomRight" state="frozen"/>
      <selection activeCell="X9" sqref="X9"/>
      <selection pane="topRight" activeCell="X9" sqref="X9"/>
      <selection pane="bottomLeft" activeCell="X9" sqref="X9"/>
      <selection pane="bottomRight" activeCell="AA14" sqref="AA14"/>
    </sheetView>
  </sheetViews>
  <sheetFormatPr defaultColWidth="9" defaultRowHeight="14.25" x14ac:dyDescent="0.15"/>
  <cols>
    <col min="1" max="1" width="12.75" style="1" customWidth="1"/>
    <col min="2" max="2" width="9.75" style="1" customWidth="1"/>
    <col min="3" max="3" width="4.75" style="30" customWidth="1"/>
    <col min="4" max="4" width="8.125" style="1" customWidth="1"/>
    <col min="5" max="5" width="10.75" style="1" customWidth="1"/>
    <col min="6" max="6" width="4.625" style="400" customWidth="1"/>
    <col min="7" max="7" width="8.125" style="1" customWidth="1"/>
    <col min="8" max="8" width="9.5" style="1" customWidth="1"/>
    <col min="9" max="9" width="4.75" style="30" customWidth="1"/>
    <col min="10" max="10" width="8.125" style="1" customWidth="1"/>
    <col min="11" max="11" width="9.5" style="1" customWidth="1"/>
    <col min="12" max="12" width="4.75" style="30" customWidth="1"/>
    <col min="13" max="13" width="8.125" style="1" customWidth="1"/>
    <col min="14" max="14" width="9.5" style="1" customWidth="1"/>
    <col min="15" max="15" width="4.75" style="379" customWidth="1"/>
    <col min="16" max="16" width="8.125" style="1" customWidth="1"/>
    <col min="17" max="17" width="9.5" style="1" customWidth="1"/>
    <col min="18" max="18" width="4.75" style="377" customWidth="1"/>
    <col min="19" max="19" width="8.125" style="1" customWidth="1"/>
    <col min="20" max="20" width="9.5" style="1" customWidth="1"/>
    <col min="21" max="21" width="4.75" style="400" customWidth="1"/>
    <col min="22" max="22" width="8.125" style="1" customWidth="1"/>
    <col min="23" max="23" width="9.5" style="1" customWidth="1"/>
    <col min="24" max="16384" width="9" style="1"/>
  </cols>
  <sheetData>
    <row r="1" spans="1:24" ht="14.45" customHeight="1" x14ac:dyDescent="0.15">
      <c r="A1" s="720" t="s">
        <v>0</v>
      </c>
      <c r="B1" s="720"/>
      <c r="C1" s="720"/>
      <c r="D1" s="720"/>
      <c r="E1" s="720"/>
      <c r="F1" s="720"/>
      <c r="G1" s="720"/>
      <c r="H1" s="720"/>
      <c r="I1" s="720"/>
      <c r="J1" s="720"/>
      <c r="K1" s="720"/>
      <c r="L1" s="720"/>
      <c r="M1" s="720"/>
      <c r="N1" s="720"/>
      <c r="O1" s="720"/>
      <c r="P1" s="720"/>
      <c r="Q1" s="720"/>
      <c r="R1" s="720"/>
      <c r="S1" s="720"/>
      <c r="T1" s="720"/>
      <c r="U1" s="720"/>
      <c r="V1" s="10" t="str">
        <f>①総合計!R1</f>
        <v>2024.11改定</v>
      </c>
      <c r="W1" s="10"/>
    </row>
    <row r="2" spans="1:24" ht="15" customHeight="1" thickBot="1" x14ac:dyDescent="0.2">
      <c r="A2" s="2"/>
      <c r="B2" s="2"/>
      <c r="C2" s="10"/>
      <c r="D2" s="2"/>
      <c r="E2" s="2"/>
      <c r="F2" s="377"/>
      <c r="G2" s="2"/>
      <c r="H2" s="2"/>
      <c r="I2" s="10"/>
      <c r="J2" s="2"/>
      <c r="K2" s="2"/>
      <c r="L2" s="10"/>
      <c r="M2" s="2"/>
      <c r="N2" s="2"/>
      <c r="O2" s="341"/>
      <c r="P2" s="2"/>
      <c r="Q2" s="2"/>
      <c r="S2" s="2"/>
      <c r="T2" s="2"/>
      <c r="U2" s="377"/>
      <c r="W2" s="3" t="s">
        <v>68</v>
      </c>
    </row>
    <row r="3" spans="1:24" ht="20.100000000000001" customHeight="1" x14ac:dyDescent="0.15">
      <c r="A3" s="351" t="s">
        <v>1</v>
      </c>
      <c r="B3" s="352"/>
      <c r="C3" s="331"/>
      <c r="D3" s="55" t="s">
        <v>2</v>
      </c>
      <c r="E3" s="5"/>
      <c r="F3" s="401"/>
      <c r="G3" s="6"/>
      <c r="H3" s="772" t="s">
        <v>159</v>
      </c>
      <c r="I3" s="776" t="str">
        <f>IF(①総合計!I3= 0," ",①総合計!I3)</f>
        <v xml:space="preserve"> </v>
      </c>
      <c r="J3" s="753"/>
      <c r="K3" s="753"/>
      <c r="L3" s="716" t="s">
        <v>3</v>
      </c>
      <c r="M3" s="778"/>
      <c r="N3" s="737" t="str">
        <f>IF(SUM(B23,B29,B36)=0," ",SUM(B23,B29,B36))</f>
        <v xml:space="preserve"> </v>
      </c>
      <c r="O3" s="737"/>
      <c r="P3" s="737"/>
      <c r="Q3" s="774" t="str">
        <f>①総合計!$L$3</f>
        <v xml:space="preserve"> </v>
      </c>
      <c r="R3" s="716" t="s">
        <v>4</v>
      </c>
      <c r="S3" s="717"/>
      <c r="T3" s="744" t="str">
        <f>IF(①総合計!Q3=0," ",①総合計!Q3)</f>
        <v xml:space="preserve"> </v>
      </c>
      <c r="U3" s="744"/>
      <c r="V3" s="744"/>
      <c r="W3" s="745"/>
    </row>
    <row r="4" spans="1:24" ht="20.100000000000001" customHeight="1" thickBot="1" x14ac:dyDescent="0.2">
      <c r="A4" s="748" t="str">
        <f>IF(①総合計!A4=0," ",①総合計!A4)</f>
        <v xml:space="preserve"> </v>
      </c>
      <c r="B4" s="749"/>
      <c r="C4" s="330"/>
      <c r="D4" s="750" t="str">
        <f>IF(①総合計!E4=0," ",①総合計!E4)</f>
        <v xml:space="preserve"> </v>
      </c>
      <c r="E4" s="749"/>
      <c r="F4" s="749"/>
      <c r="G4" s="751"/>
      <c r="H4" s="773"/>
      <c r="I4" s="777"/>
      <c r="J4" s="756"/>
      <c r="K4" s="756"/>
      <c r="L4" s="718"/>
      <c r="M4" s="779"/>
      <c r="N4" s="739"/>
      <c r="O4" s="739"/>
      <c r="P4" s="739"/>
      <c r="Q4" s="775"/>
      <c r="R4" s="718"/>
      <c r="S4" s="719"/>
      <c r="T4" s="746"/>
      <c r="U4" s="746"/>
      <c r="V4" s="746"/>
      <c r="W4" s="747"/>
    </row>
    <row r="5" spans="1:24" ht="15" thickBot="1" x14ac:dyDescent="0.2">
      <c r="A5" s="187"/>
      <c r="B5" s="2"/>
      <c r="C5" s="10"/>
      <c r="D5" s="2"/>
      <c r="E5" s="2"/>
      <c r="F5" s="377"/>
      <c r="G5" s="2"/>
      <c r="H5" s="2"/>
      <c r="I5" s="10"/>
      <c r="J5" s="2"/>
      <c r="K5" s="2"/>
      <c r="L5" s="10"/>
      <c r="M5" s="2"/>
      <c r="N5" s="2"/>
      <c r="O5" s="341"/>
      <c r="P5" s="2"/>
      <c r="Q5" s="2"/>
      <c r="S5" s="2"/>
      <c r="T5" s="2"/>
      <c r="U5" s="377"/>
      <c r="V5" s="2"/>
      <c r="W5" s="2"/>
    </row>
    <row r="6" spans="1:24" x14ac:dyDescent="0.15">
      <c r="A6" s="34" t="s">
        <v>44</v>
      </c>
      <c r="B6" s="54"/>
      <c r="C6" s="733" t="s">
        <v>6</v>
      </c>
      <c r="D6" s="767"/>
      <c r="E6" s="771"/>
      <c r="F6" s="733" t="s">
        <v>7</v>
      </c>
      <c r="G6" s="767"/>
      <c r="H6" s="771"/>
      <c r="I6" s="733" t="s">
        <v>8</v>
      </c>
      <c r="J6" s="767"/>
      <c r="K6" s="771"/>
      <c r="L6" s="733" t="s">
        <v>9</v>
      </c>
      <c r="M6" s="767"/>
      <c r="N6" s="771"/>
      <c r="O6" s="733" t="s">
        <v>220</v>
      </c>
      <c r="P6" s="767"/>
      <c r="Q6" s="771"/>
      <c r="R6" s="733" t="s">
        <v>10</v>
      </c>
      <c r="S6" s="767"/>
      <c r="T6" s="771"/>
      <c r="U6" s="733" t="s">
        <v>11</v>
      </c>
      <c r="V6" s="767"/>
      <c r="W6" s="768"/>
      <c r="X6" s="187"/>
    </row>
    <row r="7" spans="1:24" x14ac:dyDescent="0.15">
      <c r="A7" s="56" t="s">
        <v>45</v>
      </c>
      <c r="B7" s="202" t="s">
        <v>224</v>
      </c>
      <c r="C7" s="769" t="s">
        <v>14</v>
      </c>
      <c r="D7" s="770"/>
      <c r="E7" s="57" t="s">
        <v>15</v>
      </c>
      <c r="F7" s="769" t="s">
        <v>14</v>
      </c>
      <c r="G7" s="770"/>
      <c r="H7" s="58" t="s">
        <v>15</v>
      </c>
      <c r="I7" s="769" t="s">
        <v>14</v>
      </c>
      <c r="J7" s="770"/>
      <c r="K7" s="58" t="s">
        <v>15</v>
      </c>
      <c r="L7" s="769" t="s">
        <v>14</v>
      </c>
      <c r="M7" s="770"/>
      <c r="N7" s="58" t="s">
        <v>15</v>
      </c>
      <c r="O7" s="769" t="s">
        <v>14</v>
      </c>
      <c r="P7" s="770"/>
      <c r="Q7" s="58" t="s">
        <v>15</v>
      </c>
      <c r="R7" s="378"/>
      <c r="S7" s="191" t="s">
        <v>14</v>
      </c>
      <c r="T7" s="58" t="s">
        <v>15</v>
      </c>
      <c r="U7" s="378"/>
      <c r="V7" s="190" t="s">
        <v>14</v>
      </c>
      <c r="W7" s="59" t="s">
        <v>15</v>
      </c>
      <c r="X7" s="187"/>
    </row>
    <row r="8" spans="1:24" ht="22.9" customHeight="1" x14ac:dyDescent="0.15">
      <c r="A8" s="60" t="s">
        <v>165</v>
      </c>
      <c r="B8" s="61" t="s">
        <v>69</v>
      </c>
      <c r="C8" s="334"/>
      <c r="D8" s="28">
        <v>1680</v>
      </c>
      <c r="E8" s="302"/>
      <c r="F8" s="370" t="s">
        <v>69</v>
      </c>
      <c r="G8" s="28">
        <v>60</v>
      </c>
      <c r="H8" s="302"/>
      <c r="I8" s="370" t="s">
        <v>69</v>
      </c>
      <c r="J8" s="28">
        <v>280</v>
      </c>
      <c r="K8" s="302"/>
      <c r="L8" s="370" t="s">
        <v>305</v>
      </c>
      <c r="M8" s="28">
        <v>10</v>
      </c>
      <c r="N8" s="302"/>
      <c r="O8" s="370" t="s">
        <v>305</v>
      </c>
      <c r="P8" s="28">
        <v>15</v>
      </c>
      <c r="Q8" s="302"/>
      <c r="R8" s="370" t="s">
        <v>305</v>
      </c>
      <c r="S8" s="158">
        <v>30</v>
      </c>
      <c r="T8" s="308"/>
      <c r="U8" s="370" t="s">
        <v>306</v>
      </c>
      <c r="V8" s="28">
        <v>60</v>
      </c>
      <c r="W8" s="310"/>
    </row>
    <row r="9" spans="1:24" ht="22.9" customHeight="1" x14ac:dyDescent="0.15">
      <c r="A9" s="62"/>
      <c r="B9" s="61" t="s">
        <v>70</v>
      </c>
      <c r="C9" s="333" t="s">
        <v>298</v>
      </c>
      <c r="D9" s="28">
        <v>1530</v>
      </c>
      <c r="E9" s="302"/>
      <c r="F9" s="354" t="s">
        <v>298</v>
      </c>
      <c r="G9" s="28">
        <v>30</v>
      </c>
      <c r="H9" s="302"/>
      <c r="I9" s="370" t="s">
        <v>70</v>
      </c>
      <c r="J9" s="28">
        <v>190</v>
      </c>
      <c r="K9" s="302"/>
      <c r="L9" s="354" t="s">
        <v>298</v>
      </c>
      <c r="M9" s="28">
        <v>20</v>
      </c>
      <c r="N9" s="302"/>
      <c r="O9" s="354" t="s">
        <v>298</v>
      </c>
      <c r="P9" s="28">
        <v>15</v>
      </c>
      <c r="Q9" s="302"/>
      <c r="R9" s="354"/>
      <c r="S9" s="158"/>
      <c r="T9" s="276"/>
      <c r="U9" s="370" t="s">
        <v>307</v>
      </c>
      <c r="V9" s="28">
        <v>10</v>
      </c>
      <c r="W9" s="310"/>
    </row>
    <row r="10" spans="1:24" ht="22.9" customHeight="1" x14ac:dyDescent="0.15">
      <c r="A10" s="62"/>
      <c r="B10" s="61" t="s">
        <v>71</v>
      </c>
      <c r="C10" s="333" t="s">
        <v>298</v>
      </c>
      <c r="D10" s="28">
        <v>920</v>
      </c>
      <c r="E10" s="302"/>
      <c r="F10" s="354" t="s">
        <v>298</v>
      </c>
      <c r="G10" s="28">
        <v>35</v>
      </c>
      <c r="H10" s="302"/>
      <c r="I10" s="370" t="s">
        <v>71</v>
      </c>
      <c r="J10" s="28">
        <v>50</v>
      </c>
      <c r="K10" s="302"/>
      <c r="L10" s="354" t="s">
        <v>298</v>
      </c>
      <c r="M10" s="28">
        <v>15</v>
      </c>
      <c r="N10" s="302"/>
      <c r="O10" s="354" t="s">
        <v>298</v>
      </c>
      <c r="P10" s="28">
        <v>5</v>
      </c>
      <c r="Q10" s="302"/>
      <c r="R10" s="354"/>
      <c r="S10" s="158"/>
      <c r="T10" s="276"/>
      <c r="U10" s="370" t="s">
        <v>308</v>
      </c>
      <c r="V10" s="28">
        <v>5</v>
      </c>
      <c r="W10" s="310"/>
    </row>
    <row r="11" spans="1:24" ht="22.9" customHeight="1" thickBot="1" x14ac:dyDescent="0.2">
      <c r="A11" s="63" t="s">
        <v>73</v>
      </c>
      <c r="B11" s="64" t="s">
        <v>72</v>
      </c>
      <c r="C11" s="336" t="s">
        <v>298</v>
      </c>
      <c r="D11" s="102">
        <v>930</v>
      </c>
      <c r="E11" s="312"/>
      <c r="F11" s="370" t="s">
        <v>72</v>
      </c>
      <c r="G11" s="102">
        <v>20</v>
      </c>
      <c r="H11" s="312"/>
      <c r="I11" s="370" t="s">
        <v>72</v>
      </c>
      <c r="J11" s="102">
        <v>130</v>
      </c>
      <c r="K11" s="312"/>
      <c r="L11" s="354" t="s">
        <v>298</v>
      </c>
      <c r="M11" s="102">
        <v>10</v>
      </c>
      <c r="N11" s="312"/>
      <c r="O11" s="354" t="s">
        <v>298</v>
      </c>
      <c r="P11" s="102">
        <v>10</v>
      </c>
      <c r="Q11" s="312"/>
      <c r="R11" s="356"/>
      <c r="S11" s="160"/>
      <c r="T11" s="276"/>
      <c r="U11" s="370" t="s">
        <v>309</v>
      </c>
      <c r="V11" s="102">
        <v>15</v>
      </c>
      <c r="W11" s="327"/>
    </row>
    <row r="12" spans="1:24" ht="17.25" customHeight="1" x14ac:dyDescent="0.15">
      <c r="A12" s="66" t="s">
        <v>12</v>
      </c>
      <c r="B12" s="342" t="s">
        <v>13</v>
      </c>
      <c r="C12" s="372"/>
      <c r="D12" s="343"/>
      <c r="E12" s="279"/>
      <c r="F12" s="391"/>
      <c r="G12" s="343"/>
      <c r="H12" s="282"/>
      <c r="I12" s="279"/>
      <c r="J12" s="343"/>
      <c r="K12" s="282"/>
      <c r="L12" s="380"/>
      <c r="M12" s="343"/>
      <c r="N12" s="282"/>
      <c r="O12" s="386"/>
      <c r="P12" s="343"/>
      <c r="Q12" s="282"/>
      <c r="R12" s="391"/>
      <c r="S12" s="357"/>
      <c r="T12" s="282"/>
      <c r="U12" s="391"/>
      <c r="V12" s="343"/>
      <c r="W12" s="287"/>
    </row>
    <row r="13" spans="1:24" ht="22.9" customHeight="1" thickBot="1" x14ac:dyDescent="0.2">
      <c r="A13" s="46">
        <f>SUM(D13,G13,J13,M13,P13,S13,V13)</f>
        <v>6075</v>
      </c>
      <c r="B13" s="68">
        <f>SUM(E13,H13,K13,N13,Q13,T13,W13)</f>
        <v>0</v>
      </c>
      <c r="C13" s="346"/>
      <c r="D13" s="113">
        <f>SUM(D8:D11)</f>
        <v>5060</v>
      </c>
      <c r="E13" s="275" t="str">
        <f>IF(SUM(E8:E11)=0," ",SUM(E8:E11))</f>
        <v xml:space="preserve"> </v>
      </c>
      <c r="F13" s="392"/>
      <c r="G13" s="113">
        <f>SUM(G8:G11)</f>
        <v>145</v>
      </c>
      <c r="H13" s="275" t="str">
        <f>IF(SUM(H8:H11)=0," ",SUM(H8:H11))</f>
        <v xml:space="preserve"> </v>
      </c>
      <c r="I13" s="355"/>
      <c r="J13" s="113">
        <f>SUM(J8:J11)</f>
        <v>650</v>
      </c>
      <c r="K13" s="275" t="str">
        <f>IF(SUM(K8:K11)=0," ",SUM(K8:K11))</f>
        <v xml:space="preserve"> </v>
      </c>
      <c r="L13" s="381"/>
      <c r="M13" s="113">
        <f>SUM(M8:M11)</f>
        <v>55</v>
      </c>
      <c r="N13" s="275" t="str">
        <f>IF(SUM(N8:N11)=0," ",SUM(N8:N11))</f>
        <v xml:space="preserve"> </v>
      </c>
      <c r="O13" s="387"/>
      <c r="P13" s="113">
        <f>SUM(P8:P11)</f>
        <v>45</v>
      </c>
      <c r="Q13" s="275" t="str">
        <f>IF(SUM(Q8:Q11)=0," ",SUM(Q8:Q11))</f>
        <v xml:space="preserve"> </v>
      </c>
      <c r="R13" s="392"/>
      <c r="S13" s="113">
        <f>SUM(S8:S11)</f>
        <v>30</v>
      </c>
      <c r="T13" s="275" t="str">
        <f>IF(SUM(T8:T11)=0," ",SUM(T8:T11))</f>
        <v xml:space="preserve"> </v>
      </c>
      <c r="U13" s="392"/>
      <c r="V13" s="113">
        <f>SUM(V8:V11)</f>
        <v>90</v>
      </c>
      <c r="W13" s="288" t="str">
        <f>IF(SUM(W8:W11)=0," ",SUM(W8:W11))</f>
        <v xml:space="preserve"> </v>
      </c>
    </row>
    <row r="14" spans="1:24" ht="22.9" customHeight="1" x14ac:dyDescent="0.15">
      <c r="A14" s="60" t="s">
        <v>30</v>
      </c>
      <c r="B14" s="61" t="s">
        <v>74</v>
      </c>
      <c r="C14" s="375" t="s">
        <v>298</v>
      </c>
      <c r="D14" s="28">
        <v>1000</v>
      </c>
      <c r="E14" s="302"/>
      <c r="F14" s="354" t="s">
        <v>298</v>
      </c>
      <c r="G14" s="28">
        <v>60</v>
      </c>
      <c r="H14" s="302"/>
      <c r="I14" s="370" t="s">
        <v>74</v>
      </c>
      <c r="J14" s="28">
        <v>200</v>
      </c>
      <c r="K14" s="302"/>
      <c r="L14" s="354" t="s">
        <v>298</v>
      </c>
      <c r="M14" s="28">
        <v>10</v>
      </c>
      <c r="N14" s="302"/>
      <c r="O14" s="354" t="s">
        <v>298</v>
      </c>
      <c r="P14" s="28">
        <v>15</v>
      </c>
      <c r="Q14" s="302"/>
      <c r="R14" s="354"/>
      <c r="S14" s="159"/>
      <c r="T14" s="277"/>
      <c r="U14" s="370" t="s">
        <v>310</v>
      </c>
      <c r="V14" s="28">
        <v>20</v>
      </c>
      <c r="W14" s="310"/>
    </row>
    <row r="15" spans="1:24" ht="22.9" customHeight="1" x14ac:dyDescent="0.15">
      <c r="A15" s="205" t="s">
        <v>225</v>
      </c>
      <c r="B15" s="61" t="s">
        <v>75</v>
      </c>
      <c r="C15" s="333" t="s">
        <v>298</v>
      </c>
      <c r="D15" s="28">
        <v>800</v>
      </c>
      <c r="E15" s="302"/>
      <c r="F15" s="354" t="s">
        <v>298</v>
      </c>
      <c r="G15" s="28">
        <v>25</v>
      </c>
      <c r="H15" s="302"/>
      <c r="I15" s="370" t="s">
        <v>310</v>
      </c>
      <c r="J15" s="28">
        <v>40</v>
      </c>
      <c r="K15" s="302"/>
      <c r="L15" s="354" t="s">
        <v>298</v>
      </c>
      <c r="M15" s="28">
        <v>5</v>
      </c>
      <c r="N15" s="302"/>
      <c r="O15" s="354" t="s">
        <v>298</v>
      </c>
      <c r="P15" s="28">
        <v>5</v>
      </c>
      <c r="Q15" s="302"/>
      <c r="R15" s="354"/>
      <c r="S15" s="158"/>
      <c r="T15" s="277"/>
      <c r="U15" s="370" t="s">
        <v>310</v>
      </c>
      <c r="V15" s="28">
        <v>20</v>
      </c>
      <c r="W15" s="310"/>
    </row>
    <row r="16" spans="1:24" ht="22.9" customHeight="1" x14ac:dyDescent="0.15">
      <c r="A16" s="62"/>
      <c r="B16" s="61" t="s">
        <v>76</v>
      </c>
      <c r="C16" s="333" t="s">
        <v>298</v>
      </c>
      <c r="D16" s="28">
        <v>900</v>
      </c>
      <c r="E16" s="302"/>
      <c r="F16" s="354" t="s">
        <v>298</v>
      </c>
      <c r="G16" s="28">
        <v>50</v>
      </c>
      <c r="H16" s="302"/>
      <c r="I16" s="370" t="s">
        <v>76</v>
      </c>
      <c r="J16" s="28">
        <v>80</v>
      </c>
      <c r="K16" s="302"/>
      <c r="L16" s="354" t="s">
        <v>298</v>
      </c>
      <c r="M16" s="28">
        <v>5</v>
      </c>
      <c r="N16" s="302"/>
      <c r="O16" s="354" t="s">
        <v>298</v>
      </c>
      <c r="P16" s="28">
        <v>15</v>
      </c>
      <c r="Q16" s="302"/>
      <c r="R16" s="354"/>
      <c r="S16" s="15"/>
      <c r="T16" s="277"/>
      <c r="U16" s="354" t="s">
        <v>298</v>
      </c>
      <c r="V16" s="28">
        <v>20</v>
      </c>
      <c r="W16" s="310"/>
    </row>
    <row r="17" spans="1:25" ht="22.9" customHeight="1" x14ac:dyDescent="0.15">
      <c r="A17" s="69">
        <f>SUM(D14:D17,G14:G17,J14:J17,M14:M17,P14:P17,V14:V17,S14:S17)</f>
        <v>3915</v>
      </c>
      <c r="B17" s="61" t="s">
        <v>77</v>
      </c>
      <c r="C17" s="333" t="s">
        <v>298</v>
      </c>
      <c r="D17" s="28">
        <v>540</v>
      </c>
      <c r="E17" s="302"/>
      <c r="F17" s="354" t="s">
        <v>298</v>
      </c>
      <c r="G17" s="28">
        <v>20</v>
      </c>
      <c r="H17" s="302"/>
      <c r="I17" s="370" t="s">
        <v>77</v>
      </c>
      <c r="J17" s="28">
        <v>70</v>
      </c>
      <c r="K17" s="302"/>
      <c r="L17" s="354" t="s">
        <v>298</v>
      </c>
      <c r="M17" s="28">
        <v>5</v>
      </c>
      <c r="N17" s="302"/>
      <c r="O17" s="354" t="s">
        <v>298</v>
      </c>
      <c r="P17" s="28">
        <v>5</v>
      </c>
      <c r="Q17" s="302"/>
      <c r="R17" s="354"/>
      <c r="S17" s="159"/>
      <c r="T17" s="277"/>
      <c r="U17" s="354" t="s">
        <v>298</v>
      </c>
      <c r="V17" s="28">
        <v>5</v>
      </c>
      <c r="W17" s="310"/>
    </row>
    <row r="18" spans="1:25" ht="22.9" customHeight="1" x14ac:dyDescent="0.15">
      <c r="A18" s="63" t="s">
        <v>78</v>
      </c>
      <c r="B18" s="70" t="s">
        <v>228</v>
      </c>
      <c r="C18" s="334"/>
      <c r="D18" s="15">
        <v>1750</v>
      </c>
      <c r="E18" s="303"/>
      <c r="F18" s="402" t="s">
        <v>228</v>
      </c>
      <c r="G18" s="15">
        <v>280</v>
      </c>
      <c r="H18" s="303"/>
      <c r="I18" s="370" t="s">
        <v>311</v>
      </c>
      <c r="J18" s="15">
        <v>140</v>
      </c>
      <c r="K18" s="303"/>
      <c r="L18" s="370" t="s">
        <v>311</v>
      </c>
      <c r="M18" s="15">
        <v>20</v>
      </c>
      <c r="N18" s="303"/>
      <c r="O18" s="370" t="s">
        <v>311</v>
      </c>
      <c r="P18" s="15">
        <v>20</v>
      </c>
      <c r="Q18" s="303"/>
      <c r="R18" s="393"/>
      <c r="S18" s="158"/>
      <c r="T18" s="278"/>
      <c r="U18" s="370" t="s">
        <v>311</v>
      </c>
      <c r="V18" s="15">
        <v>40</v>
      </c>
      <c r="W18" s="319"/>
      <c r="X18" s="71"/>
      <c r="Y18" s="71"/>
    </row>
    <row r="19" spans="1:25" ht="22.9" customHeight="1" thickBot="1" x14ac:dyDescent="0.2">
      <c r="A19" s="72">
        <f>SUM(D18:D19,G18:G19,J18:J19,M18:M19,P18:P19,V18:V19)</f>
        <v>2250</v>
      </c>
      <c r="B19" s="73"/>
      <c r="C19" s="373"/>
      <c r="D19" s="109"/>
      <c r="E19" s="276"/>
      <c r="F19" s="399"/>
      <c r="G19" s="109"/>
      <c r="H19" s="283"/>
      <c r="I19" s="340"/>
      <c r="J19" s="109"/>
      <c r="K19" s="283"/>
      <c r="L19" s="382"/>
      <c r="M19" s="109"/>
      <c r="N19" s="283"/>
      <c r="O19" s="389"/>
      <c r="P19" s="109"/>
      <c r="Q19" s="283"/>
      <c r="R19" s="394"/>
      <c r="S19" s="160"/>
      <c r="T19" s="283"/>
      <c r="U19" s="394"/>
      <c r="V19" s="109"/>
      <c r="W19" s="289"/>
    </row>
    <row r="20" spans="1:25" ht="17.25" customHeight="1" x14ac:dyDescent="0.15">
      <c r="A20" s="66" t="s">
        <v>12</v>
      </c>
      <c r="B20" s="342" t="s">
        <v>13</v>
      </c>
      <c r="C20" s="372"/>
      <c r="D20" s="343"/>
      <c r="E20" s="279"/>
      <c r="F20" s="391"/>
      <c r="G20" s="343"/>
      <c r="H20" s="282"/>
      <c r="I20" s="279"/>
      <c r="J20" s="343"/>
      <c r="K20" s="282"/>
      <c r="L20" s="380"/>
      <c r="M20" s="343"/>
      <c r="N20" s="282"/>
      <c r="O20" s="386"/>
      <c r="P20" s="343"/>
      <c r="Q20" s="282"/>
      <c r="R20" s="391"/>
      <c r="S20" s="343"/>
      <c r="T20" s="282"/>
      <c r="U20" s="391"/>
      <c r="V20" s="343"/>
      <c r="W20" s="287"/>
    </row>
    <row r="21" spans="1:25" ht="22.5" customHeight="1" thickBot="1" x14ac:dyDescent="0.2">
      <c r="A21" s="67">
        <f>SUM(D21,G21,J21,M21,P21,S21,V21)</f>
        <v>6165</v>
      </c>
      <c r="B21" s="68">
        <f>SUM(E21,H21,K21,N21,Q21,T21,W21)</f>
        <v>0</v>
      </c>
      <c r="C21" s="346"/>
      <c r="D21" s="113">
        <f>SUM(D14:D19)</f>
        <v>4990</v>
      </c>
      <c r="E21" s="275" t="str">
        <f>IF(SUM(E14:E19)=0," ",SUM(E14:E19))</f>
        <v xml:space="preserve"> </v>
      </c>
      <c r="F21" s="392"/>
      <c r="G21" s="113">
        <f>SUM(G14:G19)</f>
        <v>435</v>
      </c>
      <c r="H21" s="275" t="str">
        <f>IF(SUM(H14:H19)=0," ",SUM(H14:H19))</f>
        <v xml:space="preserve"> </v>
      </c>
      <c r="I21" s="355"/>
      <c r="J21" s="113">
        <f>SUM(J14:J19)</f>
        <v>530</v>
      </c>
      <c r="K21" s="275" t="str">
        <f>IF(SUM(K14:K19)=0," ",SUM(K14:K19))</f>
        <v xml:space="preserve"> </v>
      </c>
      <c r="L21" s="381"/>
      <c r="M21" s="113">
        <f>SUM(M14:M19)</f>
        <v>45</v>
      </c>
      <c r="N21" s="275" t="str">
        <f>IF(SUM(N14:N19)=0," ",SUM(N14:N19))</f>
        <v xml:space="preserve"> </v>
      </c>
      <c r="O21" s="387"/>
      <c r="P21" s="113">
        <f>SUM(P14:P19)</f>
        <v>60</v>
      </c>
      <c r="Q21" s="275" t="str">
        <f>IF(SUM(Q14:Q19)=0," ",SUM(Q14:Q19))</f>
        <v xml:space="preserve"> </v>
      </c>
      <c r="R21" s="392"/>
      <c r="S21" s="113">
        <f>SUM(S14:S20)</f>
        <v>0</v>
      </c>
      <c r="T21" s="275" t="str">
        <f>IF(SUM(T14:T19)=0," ",SUM(T14:T19))</f>
        <v xml:space="preserve"> </v>
      </c>
      <c r="U21" s="392"/>
      <c r="V21" s="113">
        <f>SUM(V14:V19)</f>
        <v>105</v>
      </c>
      <c r="W21" s="288" t="str">
        <f>IF(SUM(W14:W19)=0," ",SUM(W14:W19))</f>
        <v xml:space="preserve"> </v>
      </c>
    </row>
    <row r="22" spans="1:25" ht="17.25" customHeight="1" x14ac:dyDescent="0.15">
      <c r="A22" s="66" t="s">
        <v>12</v>
      </c>
      <c r="B22" s="342" t="s">
        <v>13</v>
      </c>
      <c r="C22" s="372"/>
      <c r="D22" s="343"/>
      <c r="E22" s="279"/>
      <c r="F22" s="391"/>
      <c r="G22" s="343"/>
      <c r="H22" s="282"/>
      <c r="I22" s="279"/>
      <c r="J22" s="343"/>
      <c r="K22" s="282"/>
      <c r="L22" s="380"/>
      <c r="M22" s="343"/>
      <c r="N22" s="282"/>
      <c r="O22" s="386"/>
      <c r="P22" s="343"/>
      <c r="Q22" s="282"/>
      <c r="R22" s="391"/>
      <c r="S22" s="343"/>
      <c r="T22" s="282"/>
      <c r="U22" s="391"/>
      <c r="V22" s="343"/>
      <c r="W22" s="287"/>
    </row>
    <row r="23" spans="1:25" ht="22.5" customHeight="1" thickBot="1" x14ac:dyDescent="0.2">
      <c r="A23" s="46">
        <f>SUM(D23,G23,J23,M23,P23,S23,V23)</f>
        <v>12240</v>
      </c>
      <c r="B23" s="68">
        <f>SUM(E23,H23,K23,N23,Q23,T23,W23)</f>
        <v>0</v>
      </c>
      <c r="C23" s="346"/>
      <c r="D23" s="113">
        <f>SUM(D13,D21)</f>
        <v>10050</v>
      </c>
      <c r="E23" s="275" t="str">
        <f>IF(SUM(E13,E21)=0," ",SUM(E13,E21))</f>
        <v xml:space="preserve"> </v>
      </c>
      <c r="F23" s="392"/>
      <c r="G23" s="113">
        <f>SUM(G13,G21)</f>
        <v>580</v>
      </c>
      <c r="H23" s="275" t="str">
        <f>IF(SUM(H13,H21)=0," ",SUM(H13,H21))</f>
        <v xml:space="preserve"> </v>
      </c>
      <c r="I23" s="355"/>
      <c r="J23" s="113">
        <f>SUM(J13,J21)</f>
        <v>1180</v>
      </c>
      <c r="K23" s="275" t="str">
        <f>IF(SUM(K13,K21)=0," ",SUM(K13,K21))</f>
        <v xml:space="preserve"> </v>
      </c>
      <c r="L23" s="381"/>
      <c r="M23" s="113">
        <f>SUM(M13,M21)</f>
        <v>100</v>
      </c>
      <c r="N23" s="275" t="str">
        <f>IF(SUM(N13,N21)=0," ",SUM(N13,N21))</f>
        <v xml:space="preserve"> </v>
      </c>
      <c r="O23" s="387"/>
      <c r="P23" s="113">
        <f>SUM(P13,P21)</f>
        <v>105</v>
      </c>
      <c r="Q23" s="275" t="str">
        <f>IF(SUM(Q13,Q21)=0," ",SUM(Q13,Q21))</f>
        <v xml:space="preserve"> </v>
      </c>
      <c r="R23" s="392"/>
      <c r="S23" s="113">
        <f>SUM(S13,S21)</f>
        <v>30</v>
      </c>
      <c r="T23" s="275" t="str">
        <f>IF(SUM(T13,T21)=0," ",SUM(T13,T21))</f>
        <v xml:space="preserve"> </v>
      </c>
      <c r="U23" s="392"/>
      <c r="V23" s="113">
        <f>SUM(V13,V21)</f>
        <v>195</v>
      </c>
      <c r="W23" s="288" t="str">
        <f>IF(SUM(W13,W21)=0," ",SUM(W13,W21))</f>
        <v xml:space="preserve"> </v>
      </c>
    </row>
    <row r="24" spans="1:25" ht="9.9499999999999993" customHeight="1" thickBot="1" x14ac:dyDescent="0.2">
      <c r="A24" s="328"/>
      <c r="B24" s="74"/>
      <c r="C24" s="374"/>
      <c r="D24" s="75"/>
      <c r="E24" s="280"/>
      <c r="F24" s="395"/>
      <c r="G24" s="75"/>
      <c r="H24" s="284"/>
      <c r="I24" s="284"/>
      <c r="J24" s="75"/>
      <c r="K24" s="284"/>
      <c r="L24" s="383"/>
      <c r="M24" s="75"/>
      <c r="N24" s="284"/>
      <c r="O24" s="390"/>
      <c r="P24" s="75"/>
      <c r="Q24" s="284"/>
      <c r="R24" s="395"/>
      <c r="S24" s="75"/>
      <c r="T24" s="284"/>
      <c r="U24" s="395"/>
      <c r="V24" s="75"/>
      <c r="W24" s="290"/>
    </row>
    <row r="25" spans="1:25" ht="22.9" customHeight="1" x14ac:dyDescent="0.15">
      <c r="A25" s="510" t="s">
        <v>367</v>
      </c>
      <c r="B25" s="78" t="s">
        <v>79</v>
      </c>
      <c r="C25" s="375" t="s">
        <v>298</v>
      </c>
      <c r="D25" s="47">
        <v>760</v>
      </c>
      <c r="E25" s="313"/>
      <c r="F25" s="375" t="s">
        <v>298</v>
      </c>
      <c r="G25" s="47">
        <v>20</v>
      </c>
      <c r="H25" s="313"/>
      <c r="I25" s="375" t="s">
        <v>298</v>
      </c>
      <c r="J25" s="47">
        <v>20</v>
      </c>
      <c r="K25" s="313"/>
      <c r="L25" s="375" t="s">
        <v>298</v>
      </c>
      <c r="M25" s="47">
        <v>5</v>
      </c>
      <c r="N25" s="313"/>
      <c r="O25" s="375" t="s">
        <v>298</v>
      </c>
      <c r="P25" s="47">
        <v>5</v>
      </c>
      <c r="Q25" s="313"/>
      <c r="R25" s="396"/>
      <c r="S25" s="192"/>
      <c r="T25" s="281"/>
      <c r="U25" s="375" t="s">
        <v>298</v>
      </c>
      <c r="V25" s="47">
        <v>10</v>
      </c>
      <c r="W25" s="318"/>
      <c r="X25" s="71"/>
      <c r="Y25" s="71"/>
    </row>
    <row r="26" spans="1:25" ht="22.9" customHeight="1" x14ac:dyDescent="0.15">
      <c r="A26" s="60" t="s">
        <v>17</v>
      </c>
      <c r="B26" s="208" t="s">
        <v>80</v>
      </c>
      <c r="C26" s="333" t="s">
        <v>298</v>
      </c>
      <c r="D26" s="15">
        <v>1550</v>
      </c>
      <c r="E26" s="303"/>
      <c r="F26" s="333" t="s">
        <v>298</v>
      </c>
      <c r="G26" s="15">
        <v>35</v>
      </c>
      <c r="H26" s="303"/>
      <c r="I26" s="360" t="s">
        <v>312</v>
      </c>
      <c r="J26" s="15">
        <v>320</v>
      </c>
      <c r="K26" s="303"/>
      <c r="L26" s="333" t="s">
        <v>298</v>
      </c>
      <c r="M26" s="15">
        <v>10</v>
      </c>
      <c r="N26" s="303"/>
      <c r="O26" s="333" t="s">
        <v>298</v>
      </c>
      <c r="P26" s="15">
        <v>10</v>
      </c>
      <c r="Q26" s="303"/>
      <c r="R26" s="393"/>
      <c r="S26" s="158"/>
      <c r="T26" s="278"/>
      <c r="U26" s="333" t="s">
        <v>298</v>
      </c>
      <c r="V26" s="15">
        <v>15</v>
      </c>
      <c r="W26" s="319"/>
    </row>
    <row r="27" spans="1:25" ht="22.9" customHeight="1" thickBot="1" x14ac:dyDescent="0.2">
      <c r="A27" s="67"/>
      <c r="B27" s="209" t="s">
        <v>81</v>
      </c>
      <c r="C27" s="336" t="s">
        <v>298</v>
      </c>
      <c r="D27" s="15">
        <v>1570</v>
      </c>
      <c r="E27" s="303"/>
      <c r="F27" s="333" t="s">
        <v>298</v>
      </c>
      <c r="G27" s="15">
        <v>50</v>
      </c>
      <c r="H27" s="303"/>
      <c r="I27" s="308"/>
      <c r="J27" s="15"/>
      <c r="K27" s="276"/>
      <c r="L27" s="333" t="s">
        <v>298</v>
      </c>
      <c r="M27" s="15">
        <v>20</v>
      </c>
      <c r="N27" s="303"/>
      <c r="O27" s="333" t="s">
        <v>298</v>
      </c>
      <c r="P27" s="15">
        <v>15</v>
      </c>
      <c r="Q27" s="303"/>
      <c r="R27" s="393"/>
      <c r="S27" s="158"/>
      <c r="T27" s="278"/>
      <c r="U27" s="333" t="s">
        <v>298</v>
      </c>
      <c r="V27" s="15">
        <v>30</v>
      </c>
      <c r="W27" s="319"/>
    </row>
    <row r="28" spans="1:25" ht="17.25" customHeight="1" x14ac:dyDescent="0.15">
      <c r="A28" s="66" t="s">
        <v>12</v>
      </c>
      <c r="B28" s="342" t="s">
        <v>13</v>
      </c>
      <c r="C28" s="372"/>
      <c r="D28" s="343"/>
      <c r="E28" s="279"/>
      <c r="F28" s="391"/>
      <c r="G28" s="343"/>
      <c r="H28" s="282"/>
      <c r="I28" s="279"/>
      <c r="J28" s="343"/>
      <c r="K28" s="282"/>
      <c r="L28" s="380"/>
      <c r="M28" s="343"/>
      <c r="N28" s="282"/>
      <c r="O28" s="386"/>
      <c r="P28" s="343"/>
      <c r="Q28" s="282"/>
      <c r="R28" s="391"/>
      <c r="S28" s="357"/>
      <c r="T28" s="282"/>
      <c r="U28" s="391"/>
      <c r="V28" s="343"/>
      <c r="W28" s="287"/>
    </row>
    <row r="29" spans="1:25" ht="22.5" customHeight="1" thickBot="1" x14ac:dyDescent="0.2">
      <c r="A29" s="46">
        <f>SUM(D29,G29,J29,M29,P29,S29,V29)</f>
        <v>4445</v>
      </c>
      <c r="B29" s="68">
        <f>SUM(E29,H29,K29,N29,Q29,T29,W29)</f>
        <v>0</v>
      </c>
      <c r="C29" s="346"/>
      <c r="D29" s="113">
        <f>SUM(D25:D27)</f>
        <v>3880</v>
      </c>
      <c r="E29" s="275" t="str">
        <f>IF(SUM(E25:E27)=0," ",SUM(E25:E27))</f>
        <v xml:space="preserve"> </v>
      </c>
      <c r="F29" s="392"/>
      <c r="G29" s="113">
        <f>SUM(G25:G27)</f>
        <v>105</v>
      </c>
      <c r="H29" s="275" t="str">
        <f>IF(SUM(H25:H27)=0," ",SUM(H25:H27))</f>
        <v xml:space="preserve"> </v>
      </c>
      <c r="I29" s="355"/>
      <c r="J29" s="113">
        <f>SUM(J25:J27)</f>
        <v>340</v>
      </c>
      <c r="K29" s="275" t="str">
        <f>IF(SUM(K25:K27)=0," ",SUM(K25:K27))</f>
        <v xml:space="preserve"> </v>
      </c>
      <c r="L29" s="381"/>
      <c r="M29" s="113">
        <f>SUM(M25:M27)</f>
        <v>35</v>
      </c>
      <c r="N29" s="275" t="str">
        <f>IF(SUM(N25:N27)=0," ",SUM(N25:N27))</f>
        <v xml:space="preserve"> </v>
      </c>
      <c r="O29" s="387"/>
      <c r="P29" s="113">
        <f>SUM(P25:P27)</f>
        <v>30</v>
      </c>
      <c r="Q29" s="275" t="str">
        <f>IF(SUM(Q25:Q27)=0," ",SUM(Q25:Q27))</f>
        <v xml:space="preserve"> </v>
      </c>
      <c r="R29" s="392"/>
      <c r="S29" s="113"/>
      <c r="T29" s="275" t="str">
        <f>IF(SUM(T25:T27)=0," ",SUM(T25:T27))</f>
        <v xml:space="preserve"> </v>
      </c>
      <c r="U29" s="392"/>
      <c r="V29" s="113">
        <f>SUM(V25:V27)</f>
        <v>55</v>
      </c>
      <c r="W29" s="288" t="str">
        <f>IF(SUM(W25:W27)=0," ",SUM(W25:W27))</f>
        <v xml:space="preserve"> </v>
      </c>
    </row>
    <row r="30" spans="1:25" ht="9.9499999999999993" customHeight="1" thickBot="1" x14ac:dyDescent="0.2">
      <c r="A30" s="206"/>
      <c r="B30" s="81"/>
      <c r="C30" s="376"/>
      <c r="D30" s="75"/>
      <c r="E30" s="280"/>
      <c r="F30" s="395"/>
      <c r="G30" s="75"/>
      <c r="H30" s="284"/>
      <c r="I30" s="284"/>
      <c r="J30" s="75"/>
      <c r="K30" s="284"/>
      <c r="L30" s="383"/>
      <c r="M30" s="75"/>
      <c r="N30" s="284"/>
      <c r="O30" s="390"/>
      <c r="P30" s="75"/>
      <c r="Q30" s="284"/>
      <c r="R30" s="395"/>
      <c r="S30" s="75"/>
      <c r="T30" s="284"/>
      <c r="U30" s="395"/>
      <c r="V30" s="75"/>
      <c r="W30" s="290"/>
    </row>
    <row r="31" spans="1:25" ht="22.9" customHeight="1" x14ac:dyDescent="0.15">
      <c r="A31" s="60" t="s">
        <v>30</v>
      </c>
      <c r="B31" s="78" t="s">
        <v>82</v>
      </c>
      <c r="C31" s="375" t="s">
        <v>298</v>
      </c>
      <c r="D31" s="47">
        <v>780</v>
      </c>
      <c r="E31" s="313"/>
      <c r="F31" s="396" t="s">
        <v>298</v>
      </c>
      <c r="G31" s="47">
        <v>50</v>
      </c>
      <c r="H31" s="313"/>
      <c r="I31" s="403" t="s">
        <v>82</v>
      </c>
      <c r="J31" s="47">
        <v>50</v>
      </c>
      <c r="K31" s="313"/>
      <c r="L31" s="375" t="s">
        <v>298</v>
      </c>
      <c r="M31" s="47">
        <v>10</v>
      </c>
      <c r="N31" s="313"/>
      <c r="O31" s="375" t="s">
        <v>298</v>
      </c>
      <c r="P31" s="47">
        <v>5</v>
      </c>
      <c r="Q31" s="313"/>
      <c r="R31" s="396"/>
      <c r="S31" s="192"/>
      <c r="T31" s="314"/>
      <c r="U31" s="396" t="s">
        <v>298</v>
      </c>
      <c r="V31" s="47">
        <v>15</v>
      </c>
      <c r="W31" s="318"/>
    </row>
    <row r="32" spans="1:25" ht="22.9" customHeight="1" x14ac:dyDescent="0.15">
      <c r="A32" s="205" t="s">
        <v>226</v>
      </c>
      <c r="B32" s="83" t="s">
        <v>83</v>
      </c>
      <c r="C32" s="333" t="s">
        <v>298</v>
      </c>
      <c r="D32" s="28">
        <v>1420</v>
      </c>
      <c r="E32" s="302"/>
      <c r="F32" s="354" t="s">
        <v>298</v>
      </c>
      <c r="G32" s="28">
        <v>45</v>
      </c>
      <c r="H32" s="302"/>
      <c r="I32" s="402" t="s">
        <v>83</v>
      </c>
      <c r="J32" s="28">
        <v>150</v>
      </c>
      <c r="K32" s="302"/>
      <c r="L32" s="359" t="s">
        <v>314</v>
      </c>
      <c r="M32" s="28">
        <v>15</v>
      </c>
      <c r="N32" s="302"/>
      <c r="O32" s="370" t="s">
        <v>314</v>
      </c>
      <c r="P32" s="28">
        <v>10</v>
      </c>
      <c r="Q32" s="302"/>
      <c r="R32" s="405" t="s">
        <v>314</v>
      </c>
      <c r="S32" s="109">
        <v>10</v>
      </c>
      <c r="T32" s="329"/>
      <c r="U32" s="393" t="s">
        <v>298</v>
      </c>
      <c r="V32" s="28">
        <v>10</v>
      </c>
      <c r="W32" s="310"/>
    </row>
    <row r="33" spans="1:23" ht="22.9" customHeight="1" x14ac:dyDescent="0.15">
      <c r="A33" s="62"/>
      <c r="B33" s="83" t="s">
        <v>84</v>
      </c>
      <c r="C33" s="333" t="s">
        <v>298</v>
      </c>
      <c r="D33" s="28">
        <v>910</v>
      </c>
      <c r="E33" s="302"/>
      <c r="F33" s="354" t="s">
        <v>298</v>
      </c>
      <c r="G33" s="28">
        <v>30</v>
      </c>
      <c r="H33" s="302"/>
      <c r="I33" s="402" t="s">
        <v>84</v>
      </c>
      <c r="J33" s="28">
        <v>50</v>
      </c>
      <c r="K33" s="302"/>
      <c r="L33" s="334" t="s">
        <v>298</v>
      </c>
      <c r="M33" s="28">
        <v>10</v>
      </c>
      <c r="N33" s="302"/>
      <c r="O33" s="334" t="s">
        <v>298</v>
      </c>
      <c r="P33" s="28">
        <v>10</v>
      </c>
      <c r="Q33" s="302"/>
      <c r="R33" s="354"/>
      <c r="S33" s="251" t="s">
        <v>297</v>
      </c>
      <c r="T33" s="252"/>
      <c r="U33" s="398" t="s">
        <v>298</v>
      </c>
      <c r="V33" s="28">
        <v>15</v>
      </c>
      <c r="W33" s="310"/>
    </row>
    <row r="34" spans="1:23" ht="22.9" customHeight="1" thickBot="1" x14ac:dyDescent="0.2">
      <c r="A34" s="136"/>
      <c r="B34" s="137" t="s">
        <v>85</v>
      </c>
      <c r="C34" s="336"/>
      <c r="D34" s="113">
        <v>1630</v>
      </c>
      <c r="E34" s="304"/>
      <c r="F34" s="404" t="s">
        <v>313</v>
      </c>
      <c r="G34" s="113">
        <v>50</v>
      </c>
      <c r="H34" s="304"/>
      <c r="I34" s="370" t="s">
        <v>85</v>
      </c>
      <c r="J34" s="113">
        <v>150</v>
      </c>
      <c r="K34" s="304"/>
      <c r="L34" s="404" t="s">
        <v>313</v>
      </c>
      <c r="M34" s="113">
        <v>30</v>
      </c>
      <c r="N34" s="304"/>
      <c r="O34" s="404" t="s">
        <v>313</v>
      </c>
      <c r="P34" s="113">
        <v>10</v>
      </c>
      <c r="Q34" s="304"/>
      <c r="R34" s="404" t="s">
        <v>313</v>
      </c>
      <c r="S34" s="358">
        <v>10</v>
      </c>
      <c r="T34" s="315"/>
      <c r="U34" s="404" t="s">
        <v>313</v>
      </c>
      <c r="V34" s="113">
        <v>15</v>
      </c>
      <c r="W34" s="311"/>
    </row>
    <row r="35" spans="1:23" ht="17.25" customHeight="1" x14ac:dyDescent="0.15">
      <c r="A35" s="66" t="s">
        <v>12</v>
      </c>
      <c r="B35" s="342" t="s">
        <v>13</v>
      </c>
      <c r="C35" s="372"/>
      <c r="D35" s="343"/>
      <c r="E35" s="279"/>
      <c r="F35" s="391"/>
      <c r="G35" s="343"/>
      <c r="H35" s="282"/>
      <c r="I35" s="279"/>
      <c r="J35" s="343"/>
      <c r="K35" s="282"/>
      <c r="L35" s="380"/>
      <c r="M35" s="343"/>
      <c r="N35" s="282"/>
      <c r="O35" s="386"/>
      <c r="P35" s="343"/>
      <c r="Q35" s="282"/>
      <c r="R35" s="391"/>
      <c r="S35" s="357"/>
      <c r="T35" s="282"/>
      <c r="U35" s="391"/>
      <c r="V35" s="343"/>
      <c r="W35" s="287"/>
    </row>
    <row r="36" spans="1:23" ht="22.5" customHeight="1" thickBot="1" x14ac:dyDescent="0.2">
      <c r="A36" s="297">
        <f>SUM(D36,G36,J36,M36,P36,S36,V36)</f>
        <v>5490</v>
      </c>
      <c r="B36" s="85">
        <f>SUM(E36,H36,K36,N36,Q36,T36,W36)</f>
        <v>0</v>
      </c>
      <c r="C36" s="350"/>
      <c r="D36" s="113">
        <f>SUM(D31:D35)</f>
        <v>4740</v>
      </c>
      <c r="E36" s="275" t="str">
        <f>IF(SUM(E31:E34)=0," ",SUM(E31:E34))</f>
        <v xml:space="preserve"> </v>
      </c>
      <c r="F36" s="392"/>
      <c r="G36" s="113">
        <f>SUM(G31:G35)</f>
        <v>175</v>
      </c>
      <c r="H36" s="275" t="str">
        <f>IF(SUM(H31:H34)=0," ",SUM(H31:H34))</f>
        <v xml:space="preserve"> </v>
      </c>
      <c r="I36" s="355"/>
      <c r="J36" s="113">
        <f>SUM(J31:J35)</f>
        <v>400</v>
      </c>
      <c r="K36" s="275" t="str">
        <f>IF(SUM(K31:K34)=0," ",SUM(K31:K34))</f>
        <v xml:space="preserve"> </v>
      </c>
      <c r="L36" s="381"/>
      <c r="M36" s="113">
        <f>SUM(M31:M35)</f>
        <v>65</v>
      </c>
      <c r="N36" s="275" t="str">
        <f>IF(SUM(N31:N34)=0," ",SUM(N31:N34))</f>
        <v xml:space="preserve"> </v>
      </c>
      <c r="O36" s="387"/>
      <c r="P36" s="113">
        <f>SUM(P31:P35)</f>
        <v>35</v>
      </c>
      <c r="Q36" s="275" t="str">
        <f>IF(SUM(Q31:Q34)=0," ",SUM(Q31:Q34))</f>
        <v xml:space="preserve"> </v>
      </c>
      <c r="R36" s="392"/>
      <c r="S36" s="113">
        <f>SUM(S31:S35)</f>
        <v>20</v>
      </c>
      <c r="T36" s="275" t="str">
        <f>IF(SUM(T31:T34)=0," ",SUM(T31:T34))</f>
        <v xml:space="preserve"> </v>
      </c>
      <c r="U36" s="392"/>
      <c r="V36" s="113">
        <f>SUM(V31:V35)</f>
        <v>55</v>
      </c>
      <c r="W36" s="288" t="str">
        <f>IF(SUM(W31:W34)=0," ",SUM(W31:W34))</f>
        <v xml:space="preserve"> </v>
      </c>
    </row>
    <row r="37" spans="1:23" x14ac:dyDescent="0.15">
      <c r="A37" s="2"/>
      <c r="B37" s="10" t="s">
        <v>304</v>
      </c>
      <c r="C37" s="10"/>
      <c r="D37" s="2"/>
      <c r="E37" s="2"/>
      <c r="F37" s="377"/>
      <c r="G37" s="2"/>
      <c r="H37" s="2"/>
      <c r="I37" s="10"/>
      <c r="J37" s="2"/>
      <c r="K37" s="285"/>
      <c r="L37" s="384"/>
      <c r="M37" s="2"/>
      <c r="N37" s="2"/>
      <c r="O37" s="341"/>
      <c r="P37" s="2"/>
      <c r="Q37" s="285"/>
      <c r="R37" s="397"/>
      <c r="S37" s="2"/>
      <c r="T37" s="285"/>
      <c r="U37" s="397"/>
      <c r="V37" s="2"/>
      <c r="W37" s="2"/>
    </row>
    <row r="38" spans="1:23" x14ac:dyDescent="0.15">
      <c r="A38" s="2"/>
      <c r="B38" s="2"/>
      <c r="C38" s="10"/>
      <c r="D38" s="2"/>
      <c r="E38" s="2"/>
      <c r="F38" s="377"/>
      <c r="G38" s="2"/>
      <c r="H38" s="2"/>
      <c r="I38" s="10"/>
      <c r="J38" s="2"/>
      <c r="K38" s="285"/>
      <c r="L38" s="384"/>
      <c r="M38" s="2"/>
      <c r="N38" s="2"/>
      <c r="O38" s="341"/>
      <c r="P38" s="2"/>
      <c r="Q38" s="285"/>
      <c r="R38" s="397"/>
      <c r="S38" s="2"/>
      <c r="T38" s="2"/>
      <c r="U38" s="377"/>
      <c r="V38" s="2"/>
      <c r="W38" s="2"/>
    </row>
    <row r="39" spans="1:23" x14ac:dyDescent="0.15">
      <c r="A39" s="2"/>
      <c r="B39" s="2"/>
      <c r="C39" s="10"/>
      <c r="D39" s="2"/>
      <c r="E39" s="2"/>
      <c r="F39" s="377"/>
      <c r="G39" s="2"/>
      <c r="H39" s="2"/>
      <c r="I39" s="10"/>
      <c r="J39" s="2"/>
      <c r="K39" s="285"/>
      <c r="L39" s="384"/>
      <c r="M39" s="2"/>
      <c r="N39" s="2"/>
      <c r="O39" s="341"/>
      <c r="P39" s="2"/>
      <c r="Q39" s="285"/>
      <c r="R39" s="397"/>
      <c r="S39" s="2"/>
      <c r="T39" s="2"/>
      <c r="U39" s="377"/>
      <c r="V39" s="2"/>
      <c r="W39" s="2"/>
    </row>
    <row r="40" spans="1:23" x14ac:dyDescent="0.15">
      <c r="K40" s="286"/>
      <c r="L40" s="385"/>
    </row>
    <row r="41" spans="1:23" x14ac:dyDescent="0.15">
      <c r="K41" s="286"/>
      <c r="L41" s="385"/>
    </row>
  </sheetData>
  <sheetProtection sheet="1" objects="1" scenarios="1"/>
  <mergeCells count="22">
    <mergeCell ref="C7:D7"/>
    <mergeCell ref="F6:H6"/>
    <mergeCell ref="I6:K6"/>
    <mergeCell ref="L6:N6"/>
    <mergeCell ref="F7:G7"/>
    <mergeCell ref="C6:E6"/>
    <mergeCell ref="A1:U1"/>
    <mergeCell ref="U6:W6"/>
    <mergeCell ref="I7:J7"/>
    <mergeCell ref="L7:M7"/>
    <mergeCell ref="O7:P7"/>
    <mergeCell ref="O6:Q6"/>
    <mergeCell ref="R6:T6"/>
    <mergeCell ref="H3:H4"/>
    <mergeCell ref="T3:W4"/>
    <mergeCell ref="A4:B4"/>
    <mergeCell ref="N3:P4"/>
    <mergeCell ref="D4:G4"/>
    <mergeCell ref="Q3:Q4"/>
    <mergeCell ref="I3:K4"/>
    <mergeCell ref="L3:M4"/>
    <mergeCell ref="R3:S4"/>
  </mergeCells>
  <phoneticPr fontId="3"/>
  <printOptions horizontalCentered="1" verticalCentered="1"/>
  <pageMargins left="0.39370078740157483" right="0" top="0.39370078740157483" bottom="0.39370078740157483" header="0.51181102362204722" footer="0.11811023622047245"/>
  <pageSetup paperSize="9" scale="78" orientation="landscape" r:id="rId1"/>
  <headerFooter alignWithMargins="0">
    <oddFooter xml:space="preserve">&amp;C&amp;"ＭＳ Ｐゴシック,太字"日本海折込センター&amp;R&amp;"ＭＳ Ｐゴシック,太字"6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38"/>
  <sheetViews>
    <sheetView view="pageBreakPreview" zoomScale="75" zoomScaleNormal="100" zoomScaleSheetLayoutView="75" workbookViewId="0">
      <pane xSplit="2" ySplit="7" topLeftCell="C8" activePane="bottomRight" state="frozen"/>
      <selection activeCell="X9" sqref="X9"/>
      <selection pane="topRight" activeCell="X9" sqref="X9"/>
      <selection pane="bottomLeft" activeCell="X9" sqref="X9"/>
      <selection pane="bottomRight" activeCell="AB22" sqref="AB22"/>
    </sheetView>
  </sheetViews>
  <sheetFormatPr defaultColWidth="9" defaultRowHeight="13.5" x14ac:dyDescent="0.15"/>
  <cols>
    <col min="1" max="1" width="12.75" style="1" customWidth="1"/>
    <col min="2" max="2" width="9.75" style="1" customWidth="1"/>
    <col min="3" max="3" width="4.75" style="1" customWidth="1"/>
    <col min="4" max="4" width="8.125" style="1" customWidth="1"/>
    <col min="5" max="5" width="9.5" style="1" customWidth="1"/>
    <col min="6" max="6" width="4.75" style="1" customWidth="1"/>
    <col min="7" max="7" width="8.125" style="1" customWidth="1"/>
    <col min="8" max="8" width="9.5" style="1" customWidth="1"/>
    <col min="9" max="9" width="4.75" style="1" customWidth="1"/>
    <col min="10" max="10" width="8.125" style="1" customWidth="1"/>
    <col min="11" max="11" width="9.5" style="1" customWidth="1"/>
    <col min="12" max="12" width="4.75" style="1" customWidth="1"/>
    <col min="13" max="13" width="8.125" style="1" customWidth="1"/>
    <col min="14" max="14" width="9.5" style="1" customWidth="1"/>
    <col min="15" max="15" width="4.75" style="1" customWidth="1"/>
    <col min="16" max="16" width="8.125" style="1" customWidth="1"/>
    <col min="17" max="17" width="9.5" style="1" customWidth="1"/>
    <col min="18" max="18" width="4.75" style="1" customWidth="1"/>
    <col min="19" max="19" width="8.125" style="1" customWidth="1"/>
    <col min="20" max="20" width="9.5" style="1" customWidth="1"/>
    <col min="21" max="21" width="4.75" style="1" customWidth="1"/>
    <col min="22" max="22" width="8.125" style="1" customWidth="1"/>
    <col min="23" max="23" width="9.5" style="1" customWidth="1"/>
    <col min="24" max="16384" width="9" style="1"/>
  </cols>
  <sheetData>
    <row r="1" spans="1:24" ht="17.25" x14ac:dyDescent="0.15">
      <c r="A1" s="720" t="s">
        <v>0</v>
      </c>
      <c r="B1" s="720"/>
      <c r="C1" s="720"/>
      <c r="D1" s="720"/>
      <c r="E1" s="720"/>
      <c r="F1" s="720"/>
      <c r="G1" s="720"/>
      <c r="H1" s="720"/>
      <c r="I1" s="720"/>
      <c r="J1" s="720"/>
      <c r="K1" s="720"/>
      <c r="L1" s="720"/>
      <c r="M1" s="720"/>
      <c r="N1" s="720"/>
      <c r="O1" s="720"/>
      <c r="P1" s="720"/>
      <c r="Q1" s="720"/>
      <c r="R1" s="720"/>
      <c r="S1" s="720"/>
      <c r="T1" s="720"/>
      <c r="U1" s="720"/>
      <c r="V1" s="721" t="str">
        <f>①総合計!R1</f>
        <v>2024.11改定</v>
      </c>
      <c r="W1" s="721"/>
    </row>
    <row r="2" spans="1:24" ht="14.25" thickBot="1" x14ac:dyDescent="0.2">
      <c r="A2" s="2"/>
      <c r="B2" s="2"/>
      <c r="C2" s="2"/>
      <c r="D2" s="2"/>
      <c r="E2" s="2"/>
      <c r="F2" s="2"/>
      <c r="G2" s="2"/>
      <c r="H2" s="2"/>
      <c r="I2" s="2"/>
      <c r="J2" s="2"/>
      <c r="K2" s="2"/>
      <c r="L2" s="2"/>
      <c r="M2" s="2"/>
      <c r="N2" s="2"/>
      <c r="O2" s="2"/>
      <c r="P2" s="2"/>
      <c r="Q2" s="2"/>
      <c r="R2" s="2"/>
      <c r="S2" s="2"/>
      <c r="T2" s="2"/>
      <c r="U2" s="2"/>
      <c r="W2" s="3"/>
    </row>
    <row r="3" spans="1:24" ht="20.100000000000001" customHeight="1" x14ac:dyDescent="0.15">
      <c r="A3" s="722" t="s">
        <v>1</v>
      </c>
      <c r="B3" s="723"/>
      <c r="C3" s="4"/>
      <c r="D3" s="780" t="s">
        <v>2</v>
      </c>
      <c r="E3" s="723"/>
      <c r="F3" s="723"/>
      <c r="G3" s="724"/>
      <c r="H3" s="716" t="s">
        <v>159</v>
      </c>
      <c r="I3" s="776" t="str">
        <f>IF(①総合計!I3= 0," ",①総合計!I3)</f>
        <v xml:space="preserve"> </v>
      </c>
      <c r="J3" s="753"/>
      <c r="K3" s="754"/>
      <c r="L3" s="716" t="s">
        <v>3</v>
      </c>
      <c r="M3" s="742"/>
      <c r="N3" s="736" t="str">
        <f>IF(SUM(B16,B29,B35)=0," ",SUM(B16,B29,B35))</f>
        <v xml:space="preserve"> </v>
      </c>
      <c r="O3" s="737"/>
      <c r="P3" s="737"/>
      <c r="Q3" s="781" t="str">
        <f>①総合計!$L$3</f>
        <v xml:space="preserve"> </v>
      </c>
      <c r="R3" s="716" t="s">
        <v>4</v>
      </c>
      <c r="S3" s="717"/>
      <c r="T3" s="744" t="str">
        <f>IF(①総合計!Q3=0," ",①総合計!Q3)</f>
        <v xml:space="preserve"> </v>
      </c>
      <c r="U3" s="744"/>
      <c r="V3" s="744"/>
      <c r="W3" s="745"/>
    </row>
    <row r="4" spans="1:24" ht="20.100000000000001" customHeight="1" thickBot="1" x14ac:dyDescent="0.2">
      <c r="A4" s="748" t="str">
        <f>IF(①総合計!A4=0," ",①総合計!A4)</f>
        <v xml:space="preserve"> </v>
      </c>
      <c r="B4" s="749"/>
      <c r="C4" s="330"/>
      <c r="D4" s="750" t="str">
        <f>IF(①総合計!E4=0," ",①総合計!E4)</f>
        <v xml:space="preserve"> </v>
      </c>
      <c r="E4" s="749"/>
      <c r="F4" s="749"/>
      <c r="G4" s="751"/>
      <c r="H4" s="718"/>
      <c r="I4" s="777"/>
      <c r="J4" s="756"/>
      <c r="K4" s="757"/>
      <c r="L4" s="718"/>
      <c r="M4" s="743"/>
      <c r="N4" s="738"/>
      <c r="O4" s="739"/>
      <c r="P4" s="739"/>
      <c r="Q4" s="782"/>
      <c r="R4" s="718"/>
      <c r="S4" s="719"/>
      <c r="T4" s="746"/>
      <c r="U4" s="746"/>
      <c r="V4" s="746"/>
      <c r="W4" s="747"/>
    </row>
    <row r="5" spans="1:24" ht="14.25" thickBot="1" x14ac:dyDescent="0.2">
      <c r="A5" s="187"/>
      <c r="B5" s="2"/>
      <c r="C5" s="2"/>
      <c r="D5" s="2"/>
      <c r="E5" s="2"/>
      <c r="F5" s="2"/>
      <c r="G5" s="2"/>
      <c r="H5" s="2"/>
      <c r="I5" s="2"/>
      <c r="J5" s="2"/>
      <c r="K5" s="2"/>
      <c r="L5" s="2"/>
      <c r="M5" s="2"/>
      <c r="N5" s="2"/>
      <c r="O5" s="2"/>
      <c r="P5" s="2"/>
      <c r="Q5" s="2"/>
      <c r="R5" s="2"/>
      <c r="S5" s="2"/>
      <c r="T5" s="2"/>
      <c r="U5" s="2"/>
      <c r="V5" s="2"/>
      <c r="W5" s="2"/>
    </row>
    <row r="6" spans="1:24" ht="14.25" x14ac:dyDescent="0.15">
      <c r="A6" s="34" t="s">
        <v>86</v>
      </c>
      <c r="B6" s="54"/>
      <c r="C6" s="733" t="s">
        <v>6</v>
      </c>
      <c r="D6" s="767"/>
      <c r="E6" s="771"/>
      <c r="F6" s="733" t="s">
        <v>7</v>
      </c>
      <c r="G6" s="767"/>
      <c r="H6" s="771"/>
      <c r="I6" s="733" t="s">
        <v>8</v>
      </c>
      <c r="J6" s="767"/>
      <c r="K6" s="771"/>
      <c r="L6" s="733" t="s">
        <v>9</v>
      </c>
      <c r="M6" s="767"/>
      <c r="N6" s="771"/>
      <c r="O6" s="733" t="s">
        <v>220</v>
      </c>
      <c r="P6" s="767"/>
      <c r="Q6" s="771"/>
      <c r="R6" s="733" t="s">
        <v>10</v>
      </c>
      <c r="S6" s="767"/>
      <c r="T6" s="771"/>
      <c r="U6" s="733" t="s">
        <v>11</v>
      </c>
      <c r="V6" s="767"/>
      <c r="W6" s="768"/>
      <c r="X6" s="187"/>
    </row>
    <row r="7" spans="1:24" ht="14.25" x14ac:dyDescent="0.15">
      <c r="A7" s="56" t="s">
        <v>45</v>
      </c>
      <c r="B7" s="202" t="s">
        <v>224</v>
      </c>
      <c r="C7" s="769" t="s">
        <v>14</v>
      </c>
      <c r="D7" s="770"/>
      <c r="E7" s="57" t="s">
        <v>15</v>
      </c>
      <c r="F7" s="769" t="s">
        <v>14</v>
      </c>
      <c r="G7" s="770"/>
      <c r="H7" s="58" t="s">
        <v>15</v>
      </c>
      <c r="I7" s="769" t="s">
        <v>14</v>
      </c>
      <c r="J7" s="770"/>
      <c r="K7" s="58" t="s">
        <v>15</v>
      </c>
      <c r="L7" s="769" t="s">
        <v>14</v>
      </c>
      <c r="M7" s="770"/>
      <c r="N7" s="58" t="s">
        <v>15</v>
      </c>
      <c r="O7" s="769" t="s">
        <v>14</v>
      </c>
      <c r="P7" s="770"/>
      <c r="Q7" s="58" t="s">
        <v>15</v>
      </c>
      <c r="R7" s="769" t="s">
        <v>14</v>
      </c>
      <c r="S7" s="770"/>
      <c r="T7" s="58" t="s">
        <v>15</v>
      </c>
      <c r="U7" s="769" t="s">
        <v>14</v>
      </c>
      <c r="V7" s="770"/>
      <c r="W7" s="59" t="s">
        <v>15</v>
      </c>
      <c r="X7" s="187"/>
    </row>
    <row r="8" spans="1:24" ht="23.1" customHeight="1" x14ac:dyDescent="0.15">
      <c r="A8" s="60" t="s">
        <v>19</v>
      </c>
      <c r="B8" s="61" t="s">
        <v>47</v>
      </c>
      <c r="C8" s="344"/>
      <c r="D8" s="28">
        <v>1750</v>
      </c>
      <c r="E8" s="301"/>
      <c r="F8" s="324" t="s">
        <v>47</v>
      </c>
      <c r="G8" s="28">
        <v>700</v>
      </c>
      <c r="H8" s="459"/>
      <c r="I8" s="324" t="s">
        <v>47</v>
      </c>
      <c r="J8" s="28">
        <v>950</v>
      </c>
      <c r="K8" s="459"/>
      <c r="L8" s="410" t="s">
        <v>299</v>
      </c>
      <c r="M8" s="28">
        <v>190</v>
      </c>
      <c r="N8" s="459"/>
      <c r="O8" s="410" t="s">
        <v>299</v>
      </c>
      <c r="P8" s="28">
        <v>140</v>
      </c>
      <c r="Q8" s="301"/>
      <c r="R8" s="324" t="s">
        <v>47</v>
      </c>
      <c r="S8" s="158">
        <v>130</v>
      </c>
      <c r="T8" s="301"/>
      <c r="U8" s="410" t="s">
        <v>299</v>
      </c>
      <c r="V8" s="28">
        <v>150</v>
      </c>
      <c r="W8" s="317"/>
    </row>
    <row r="9" spans="1:24" ht="22.5" customHeight="1" x14ac:dyDescent="0.15">
      <c r="A9" s="60"/>
      <c r="B9" s="61" t="s">
        <v>55</v>
      </c>
      <c r="C9" s="345"/>
      <c r="D9" s="28">
        <v>2150</v>
      </c>
      <c r="E9" s="301"/>
      <c r="F9" s="324" t="s">
        <v>160</v>
      </c>
      <c r="G9" s="28">
        <v>250</v>
      </c>
      <c r="H9" s="459"/>
      <c r="I9" s="324" t="s">
        <v>160</v>
      </c>
      <c r="J9" s="28">
        <v>450</v>
      </c>
      <c r="K9" s="459"/>
      <c r="L9" s="410" t="s">
        <v>315</v>
      </c>
      <c r="M9" s="28">
        <v>140</v>
      </c>
      <c r="N9" s="459"/>
      <c r="O9" s="410" t="s">
        <v>315</v>
      </c>
      <c r="P9" s="28">
        <v>60</v>
      </c>
      <c r="Q9" s="301"/>
      <c r="R9" s="307"/>
      <c r="S9" s="158"/>
      <c r="T9" s="464"/>
      <c r="U9" s="410" t="s">
        <v>315</v>
      </c>
      <c r="V9" s="28">
        <v>215</v>
      </c>
      <c r="W9" s="317"/>
    </row>
    <row r="10" spans="1:24" ht="23.1" customHeight="1" x14ac:dyDescent="0.15">
      <c r="A10" s="60"/>
      <c r="B10" s="61" t="s">
        <v>48</v>
      </c>
      <c r="C10" s="345"/>
      <c r="D10" s="28">
        <v>2900</v>
      </c>
      <c r="E10" s="301"/>
      <c r="F10" s="129"/>
      <c r="G10" s="28"/>
      <c r="H10" s="459"/>
      <c r="I10" s="129"/>
      <c r="J10" s="250"/>
      <c r="K10" s="459"/>
      <c r="L10" s="129"/>
      <c r="M10" s="28"/>
      <c r="N10" s="459"/>
      <c r="O10" s="129"/>
      <c r="P10" s="28"/>
      <c r="Q10" s="301"/>
      <c r="R10" s="307"/>
      <c r="S10" s="158"/>
      <c r="T10" s="464"/>
      <c r="U10" s="129"/>
      <c r="V10" s="28"/>
      <c r="W10" s="317"/>
    </row>
    <row r="11" spans="1:24" ht="23.1" customHeight="1" x14ac:dyDescent="0.15">
      <c r="A11" s="60"/>
      <c r="B11" s="61" t="s">
        <v>56</v>
      </c>
      <c r="C11" s="345"/>
      <c r="D11" s="28">
        <v>2500</v>
      </c>
      <c r="E11" s="301"/>
      <c r="F11" s="129"/>
      <c r="G11" s="28"/>
      <c r="H11" s="459"/>
      <c r="I11" s="129"/>
      <c r="J11" s="250"/>
      <c r="K11" s="459"/>
      <c r="L11" s="129"/>
      <c r="M11" s="28"/>
      <c r="N11" s="459"/>
      <c r="O11" s="129"/>
      <c r="P11" s="28"/>
      <c r="Q11" s="301"/>
      <c r="R11" s="307"/>
      <c r="S11" s="158"/>
      <c r="T11" s="464"/>
      <c r="U11" s="129"/>
      <c r="V11" s="28"/>
      <c r="W11" s="317"/>
    </row>
    <row r="12" spans="1:24" ht="23.1" customHeight="1" x14ac:dyDescent="0.15">
      <c r="A12" s="60"/>
      <c r="B12" s="61" t="s">
        <v>52</v>
      </c>
      <c r="C12" s="345"/>
      <c r="D12" s="28">
        <v>1950</v>
      </c>
      <c r="E12" s="301"/>
      <c r="F12" s="129"/>
      <c r="G12" s="28"/>
      <c r="H12" s="459"/>
      <c r="I12" s="129"/>
      <c r="J12" s="28"/>
      <c r="K12" s="459"/>
      <c r="L12" s="129"/>
      <c r="M12" s="28"/>
      <c r="N12" s="459"/>
      <c r="O12" s="129"/>
      <c r="P12" s="28"/>
      <c r="Q12" s="301"/>
      <c r="R12" s="307"/>
      <c r="S12" s="158"/>
      <c r="T12" s="464"/>
      <c r="U12" s="129"/>
      <c r="V12" s="28"/>
      <c r="W12" s="317"/>
    </row>
    <row r="13" spans="1:24" ht="23.1" customHeight="1" x14ac:dyDescent="0.15">
      <c r="A13" s="62"/>
      <c r="B13" s="61" t="s">
        <v>87</v>
      </c>
      <c r="C13" s="345"/>
      <c r="D13" s="28">
        <v>1450</v>
      </c>
      <c r="E13" s="301"/>
      <c r="F13" s="325" t="s">
        <v>87</v>
      </c>
      <c r="G13" s="28">
        <v>60</v>
      </c>
      <c r="H13" s="459"/>
      <c r="I13" s="325" t="s">
        <v>87</v>
      </c>
      <c r="J13" s="28">
        <v>70</v>
      </c>
      <c r="K13" s="459"/>
      <c r="L13" s="411" t="s">
        <v>316</v>
      </c>
      <c r="M13" s="28">
        <v>45</v>
      </c>
      <c r="N13" s="459"/>
      <c r="O13" s="411" t="s">
        <v>316</v>
      </c>
      <c r="P13" s="28">
        <v>15</v>
      </c>
      <c r="Q13" s="301"/>
      <c r="R13" s="307"/>
      <c r="S13" s="158"/>
      <c r="T13" s="464"/>
      <c r="U13" s="410" t="s">
        <v>316</v>
      </c>
      <c r="V13" s="28">
        <v>20</v>
      </c>
      <c r="W13" s="317"/>
    </row>
    <row r="14" spans="1:24" ht="23.1" customHeight="1" x14ac:dyDescent="0.15">
      <c r="A14" s="62"/>
      <c r="B14" s="406" t="s">
        <v>88</v>
      </c>
      <c r="C14" s="345"/>
      <c r="D14" s="28">
        <v>250</v>
      </c>
      <c r="E14" s="301"/>
      <c r="F14" s="129"/>
      <c r="G14" s="28"/>
      <c r="H14" s="301"/>
      <c r="I14" s="129"/>
      <c r="J14" s="28"/>
      <c r="K14" s="301"/>
      <c r="L14" s="129"/>
      <c r="M14" s="28"/>
      <c r="N14" s="459"/>
      <c r="O14" s="129"/>
      <c r="P14" s="28"/>
      <c r="Q14" s="301"/>
      <c r="R14" s="307"/>
      <c r="S14" s="15"/>
      <c r="T14" s="464"/>
      <c r="U14" s="129"/>
      <c r="V14" s="28"/>
      <c r="W14" s="317"/>
    </row>
    <row r="15" spans="1:24" ht="17.25" customHeight="1" x14ac:dyDescent="0.15">
      <c r="A15" s="87" t="s">
        <v>12</v>
      </c>
      <c r="B15" s="407" t="s">
        <v>13</v>
      </c>
      <c r="C15" s="348"/>
      <c r="D15" s="109"/>
      <c r="E15" s="450"/>
      <c r="F15" s="133"/>
      <c r="G15" s="109"/>
      <c r="H15" s="460"/>
      <c r="I15" s="133"/>
      <c r="J15" s="109"/>
      <c r="K15" s="460"/>
      <c r="L15" s="133"/>
      <c r="M15" s="109"/>
      <c r="N15" s="460"/>
      <c r="O15" s="133"/>
      <c r="P15" s="109"/>
      <c r="Q15" s="460"/>
      <c r="R15" s="133"/>
      <c r="S15" s="160"/>
      <c r="T15" s="460"/>
      <c r="U15" s="133"/>
      <c r="V15" s="109"/>
      <c r="W15" s="457"/>
    </row>
    <row r="16" spans="1:24" ht="22.5" customHeight="1" thickBot="1" x14ac:dyDescent="0.2">
      <c r="A16" s="46">
        <f>SUM(D16,G16,J16,M16,P16,S16,V16)</f>
        <v>16535</v>
      </c>
      <c r="B16" s="68">
        <f>SUM(E16,H16,K16,N16,Q16,T16,W16)</f>
        <v>0</v>
      </c>
      <c r="C16" s="346"/>
      <c r="D16" s="113">
        <f>SUM(D8:D14)</f>
        <v>12950</v>
      </c>
      <c r="E16" s="451" t="str">
        <f>IF(SUM(E8:E14)=0," ",SUM(E8:E14))</f>
        <v xml:space="preserve"> </v>
      </c>
      <c r="F16" s="157"/>
      <c r="G16" s="113">
        <f>SUM(G8:G14)</f>
        <v>1010</v>
      </c>
      <c r="H16" s="451" t="str">
        <f>IF(SUM(H8:H14)=0," ",SUM(H8:H14))</f>
        <v xml:space="preserve"> </v>
      </c>
      <c r="I16" s="157"/>
      <c r="J16" s="113">
        <f>SUM(J8:J14)</f>
        <v>1470</v>
      </c>
      <c r="K16" s="451" t="str">
        <f>IF(SUM(K8:K14)=0," ",SUM(K8:K14))</f>
        <v xml:space="preserve"> </v>
      </c>
      <c r="L16" s="157"/>
      <c r="M16" s="113">
        <f>SUM(M8:M14)</f>
        <v>375</v>
      </c>
      <c r="N16" s="451" t="str">
        <f>IF(SUM(N8:N14)=0," ",SUM(N8:N14))</f>
        <v xml:space="preserve"> </v>
      </c>
      <c r="O16" s="157"/>
      <c r="P16" s="113">
        <f>SUM(P8:P14)</f>
        <v>215</v>
      </c>
      <c r="Q16" s="451" t="str">
        <f>IF(SUM(Q8:Q14)=0," ",SUM(Q8:Q14))</f>
        <v xml:space="preserve"> </v>
      </c>
      <c r="R16" s="157"/>
      <c r="S16" s="113">
        <f>SUM(S8:S14)</f>
        <v>130</v>
      </c>
      <c r="T16" s="451" t="str">
        <f>IF(SUM(T8:T14)=0," ",SUM(T8:T14))</f>
        <v xml:space="preserve"> </v>
      </c>
      <c r="U16" s="157"/>
      <c r="V16" s="113">
        <f>SUM(V8:V14)</f>
        <v>385</v>
      </c>
      <c r="W16" s="458" t="str">
        <f>IF(SUM(W8:W14)=0," ",SUM(W8:W14))</f>
        <v xml:space="preserve"> </v>
      </c>
    </row>
    <row r="17" spans="1:23" ht="9.9499999999999993" customHeight="1" thickBot="1" x14ac:dyDescent="0.2">
      <c r="A17" s="88"/>
      <c r="B17" s="74"/>
      <c r="C17" s="74"/>
      <c r="D17" s="75"/>
      <c r="E17" s="452"/>
      <c r="F17" s="76"/>
      <c r="G17" s="75"/>
      <c r="H17" s="461"/>
      <c r="I17" s="132"/>
      <c r="J17" s="75"/>
      <c r="K17" s="461"/>
      <c r="L17" s="132"/>
      <c r="M17" s="75"/>
      <c r="N17" s="461"/>
      <c r="O17" s="132"/>
      <c r="P17" s="75"/>
      <c r="Q17" s="461"/>
      <c r="R17" s="132"/>
      <c r="S17" s="75"/>
      <c r="T17" s="461"/>
      <c r="U17" s="132"/>
      <c r="V17" s="75"/>
      <c r="W17" s="461"/>
    </row>
    <row r="18" spans="1:23" ht="23.1" customHeight="1" thickBot="1" x14ac:dyDescent="0.2">
      <c r="A18" s="82" t="s">
        <v>89</v>
      </c>
      <c r="B18" s="78" t="s">
        <v>90</v>
      </c>
      <c r="C18" s="349" t="s">
        <v>298</v>
      </c>
      <c r="D18" s="47">
        <v>1100</v>
      </c>
      <c r="E18" s="453"/>
      <c r="F18" s="412" t="s">
        <v>299</v>
      </c>
      <c r="G18" s="343">
        <v>35</v>
      </c>
      <c r="H18" s="462"/>
      <c r="I18" s="412" t="s">
        <v>90</v>
      </c>
      <c r="J18" s="343">
        <v>130</v>
      </c>
      <c r="K18" s="462"/>
      <c r="L18" s="412" t="s">
        <v>317</v>
      </c>
      <c r="M18" s="343">
        <v>20</v>
      </c>
      <c r="N18" s="462"/>
      <c r="O18" s="412" t="s">
        <v>318</v>
      </c>
      <c r="P18" s="343">
        <v>15</v>
      </c>
      <c r="Q18" s="462"/>
      <c r="R18" s="412" t="s">
        <v>318</v>
      </c>
      <c r="S18" s="357">
        <v>30</v>
      </c>
      <c r="T18" s="462"/>
      <c r="U18" s="337" t="s">
        <v>298</v>
      </c>
      <c r="V18" s="47">
        <v>15</v>
      </c>
      <c r="W18" s="455"/>
    </row>
    <row r="19" spans="1:23" ht="23.1" customHeight="1" x14ac:dyDescent="0.15">
      <c r="A19" s="89"/>
      <c r="B19" s="83" t="s">
        <v>91</v>
      </c>
      <c r="C19" s="345"/>
      <c r="D19" s="28">
        <v>740</v>
      </c>
      <c r="E19" s="301"/>
      <c r="F19" s="412" t="s">
        <v>299</v>
      </c>
      <c r="G19" s="15">
        <v>50</v>
      </c>
      <c r="H19" s="454"/>
      <c r="I19" s="153"/>
      <c r="J19" s="15"/>
      <c r="K19" s="454"/>
      <c r="L19" s="153"/>
      <c r="M19" s="15"/>
      <c r="N19" s="454"/>
      <c r="O19" s="153"/>
      <c r="P19" s="15"/>
      <c r="Q19" s="454"/>
      <c r="R19" s="308"/>
      <c r="S19" s="158"/>
      <c r="T19" s="454"/>
      <c r="U19" s="153"/>
      <c r="V19" s="28"/>
      <c r="W19" s="456"/>
    </row>
    <row r="20" spans="1:23" ht="23.1" customHeight="1" x14ac:dyDescent="0.15">
      <c r="A20" s="91" t="s">
        <v>92</v>
      </c>
      <c r="B20" s="70" t="s">
        <v>94</v>
      </c>
      <c r="C20" s="344" t="s">
        <v>298</v>
      </c>
      <c r="D20" s="15">
        <v>1000</v>
      </c>
      <c r="E20" s="454"/>
      <c r="F20" s="413" t="s">
        <v>94</v>
      </c>
      <c r="G20" s="15">
        <v>15</v>
      </c>
      <c r="H20" s="463"/>
      <c r="I20" s="413" t="s">
        <v>90</v>
      </c>
      <c r="J20" s="15">
        <v>230</v>
      </c>
      <c r="K20" s="463"/>
      <c r="L20" s="344" t="s">
        <v>298</v>
      </c>
      <c r="M20" s="15">
        <v>90</v>
      </c>
      <c r="N20" s="463"/>
      <c r="O20" s="344" t="s">
        <v>298</v>
      </c>
      <c r="P20" s="15">
        <v>10</v>
      </c>
      <c r="Q20" s="454"/>
      <c r="R20" s="413" t="s">
        <v>318</v>
      </c>
      <c r="S20" s="158">
        <v>20</v>
      </c>
      <c r="T20" s="454"/>
      <c r="U20" s="413" t="s">
        <v>319</v>
      </c>
      <c r="V20" s="15">
        <v>20</v>
      </c>
      <c r="W20" s="465"/>
    </row>
    <row r="21" spans="1:23" ht="23.1" customHeight="1" x14ac:dyDescent="0.15">
      <c r="A21" s="409" t="s">
        <v>93</v>
      </c>
      <c r="B21" s="70" t="s">
        <v>95</v>
      </c>
      <c r="C21" s="344"/>
      <c r="D21" s="15">
        <v>1100</v>
      </c>
      <c r="E21" s="454"/>
      <c r="F21" s="413" t="s">
        <v>320</v>
      </c>
      <c r="G21" s="15">
        <v>25</v>
      </c>
      <c r="H21" s="463"/>
      <c r="I21" s="414" t="s">
        <v>95</v>
      </c>
      <c r="J21" s="15">
        <v>150</v>
      </c>
      <c r="K21" s="463"/>
      <c r="L21" s="413" t="s">
        <v>320</v>
      </c>
      <c r="M21" s="15">
        <v>25</v>
      </c>
      <c r="N21" s="463"/>
      <c r="O21" s="413" t="s">
        <v>320</v>
      </c>
      <c r="P21" s="15">
        <v>5</v>
      </c>
      <c r="Q21" s="454"/>
      <c r="R21" s="388"/>
      <c r="S21" s="158"/>
      <c r="T21" s="454"/>
      <c r="U21" s="413" t="s">
        <v>320</v>
      </c>
      <c r="V21" s="15">
        <v>10</v>
      </c>
      <c r="W21" s="465"/>
    </row>
    <row r="22" spans="1:23" ht="23.1" customHeight="1" x14ac:dyDescent="0.15">
      <c r="A22" s="89"/>
      <c r="B22" s="70" t="s">
        <v>96</v>
      </c>
      <c r="C22" s="344"/>
      <c r="D22" s="15">
        <v>2250</v>
      </c>
      <c r="E22" s="454"/>
      <c r="F22" s="411" t="s">
        <v>96</v>
      </c>
      <c r="G22" s="28">
        <v>170</v>
      </c>
      <c r="H22" s="459"/>
      <c r="I22" s="411" t="s">
        <v>96</v>
      </c>
      <c r="J22" s="28">
        <v>150</v>
      </c>
      <c r="K22" s="459"/>
      <c r="L22" s="411" t="s">
        <v>321</v>
      </c>
      <c r="M22" s="28">
        <v>30</v>
      </c>
      <c r="N22" s="459"/>
      <c r="O22" s="411" t="s">
        <v>321</v>
      </c>
      <c r="P22" s="28">
        <v>15</v>
      </c>
      <c r="Q22" s="301"/>
      <c r="R22" s="411" t="s">
        <v>322</v>
      </c>
      <c r="S22" s="159">
        <v>20</v>
      </c>
      <c r="T22" s="301"/>
      <c r="U22" s="411" t="s">
        <v>321</v>
      </c>
      <c r="V22" s="15">
        <v>20</v>
      </c>
      <c r="W22" s="465"/>
    </row>
    <row r="23" spans="1:23" ht="23.1" customHeight="1" x14ac:dyDescent="0.15">
      <c r="A23" s="63" t="s">
        <v>169</v>
      </c>
      <c r="B23" s="70" t="s">
        <v>98</v>
      </c>
      <c r="C23" s="344" t="s">
        <v>298</v>
      </c>
      <c r="D23" s="15">
        <v>1900</v>
      </c>
      <c r="E23" s="454"/>
      <c r="F23" s="347" t="s">
        <v>298</v>
      </c>
      <c r="G23" s="15">
        <v>55</v>
      </c>
      <c r="H23" s="454"/>
      <c r="I23" s="411" t="s">
        <v>98</v>
      </c>
      <c r="J23" s="15">
        <v>300</v>
      </c>
      <c r="K23" s="454"/>
      <c r="L23" s="411" t="s">
        <v>323</v>
      </c>
      <c r="M23" s="15">
        <v>15</v>
      </c>
      <c r="N23" s="454"/>
      <c r="O23" s="411" t="s">
        <v>323</v>
      </c>
      <c r="P23" s="15">
        <v>10</v>
      </c>
      <c r="Q23" s="454"/>
      <c r="R23" s="411" t="s">
        <v>323</v>
      </c>
      <c r="S23" s="158">
        <v>20</v>
      </c>
      <c r="T23" s="454"/>
      <c r="U23" s="347" t="s">
        <v>298</v>
      </c>
      <c r="V23" s="15">
        <v>25</v>
      </c>
      <c r="W23" s="465"/>
    </row>
    <row r="24" spans="1:23" ht="23.1" customHeight="1" x14ac:dyDescent="0.15">
      <c r="A24" s="408" t="s">
        <v>166</v>
      </c>
      <c r="B24" s="70" t="s">
        <v>99</v>
      </c>
      <c r="C24" s="344"/>
      <c r="D24" s="15">
        <v>2120</v>
      </c>
      <c r="E24" s="454"/>
      <c r="F24" s="411" t="s">
        <v>324</v>
      </c>
      <c r="G24" s="15">
        <v>70</v>
      </c>
      <c r="H24" s="454"/>
      <c r="I24" s="411" t="s">
        <v>99</v>
      </c>
      <c r="J24" s="15">
        <v>300</v>
      </c>
      <c r="K24" s="454"/>
      <c r="L24" s="411" t="s">
        <v>324</v>
      </c>
      <c r="M24" s="15">
        <v>25</v>
      </c>
      <c r="N24" s="454"/>
      <c r="O24" s="411" t="s">
        <v>324</v>
      </c>
      <c r="P24" s="15">
        <v>20</v>
      </c>
      <c r="Q24" s="454"/>
      <c r="R24" s="411" t="s">
        <v>324</v>
      </c>
      <c r="S24" s="158">
        <v>20</v>
      </c>
      <c r="T24" s="454"/>
      <c r="U24" s="411" t="s">
        <v>324</v>
      </c>
      <c r="V24" s="15">
        <v>25</v>
      </c>
      <c r="W24" s="465"/>
    </row>
    <row r="25" spans="1:23" ht="23.1" customHeight="1" x14ac:dyDescent="0.15">
      <c r="A25" s="79" t="s">
        <v>97</v>
      </c>
      <c r="B25" s="70" t="s">
        <v>100</v>
      </c>
      <c r="C25" s="344" t="s">
        <v>298</v>
      </c>
      <c r="D25" s="15">
        <v>1750</v>
      </c>
      <c r="E25" s="454"/>
      <c r="F25" s="347" t="s">
        <v>298</v>
      </c>
      <c r="G25" s="15">
        <v>30</v>
      </c>
      <c r="H25" s="454"/>
      <c r="I25" s="411" t="s">
        <v>100</v>
      </c>
      <c r="J25" s="15">
        <v>260</v>
      </c>
      <c r="K25" s="454"/>
      <c r="L25" s="411" t="s">
        <v>325</v>
      </c>
      <c r="M25" s="15">
        <v>55</v>
      </c>
      <c r="N25" s="454"/>
      <c r="O25" s="411" t="s">
        <v>325</v>
      </c>
      <c r="P25" s="15">
        <v>5</v>
      </c>
      <c r="Q25" s="454"/>
      <c r="R25" s="308"/>
      <c r="S25" s="158"/>
      <c r="T25" s="454"/>
      <c r="U25" s="347" t="s">
        <v>298</v>
      </c>
      <c r="V25" s="15">
        <v>25</v>
      </c>
      <c r="W25" s="465"/>
    </row>
    <row r="26" spans="1:23" ht="23.1" customHeight="1" x14ac:dyDescent="0.15">
      <c r="A26" s="90" t="s">
        <v>218</v>
      </c>
      <c r="B26" s="70" t="s">
        <v>101</v>
      </c>
      <c r="C26" s="344" t="s">
        <v>298</v>
      </c>
      <c r="D26" s="15">
        <v>850</v>
      </c>
      <c r="E26" s="454"/>
      <c r="F26" s="347" t="s">
        <v>298</v>
      </c>
      <c r="G26" s="15">
        <v>25</v>
      </c>
      <c r="H26" s="454"/>
      <c r="I26" s="411" t="s">
        <v>325</v>
      </c>
      <c r="J26" s="15">
        <v>60</v>
      </c>
      <c r="K26" s="454"/>
      <c r="L26" s="347" t="s">
        <v>298</v>
      </c>
      <c r="M26" s="15">
        <v>5</v>
      </c>
      <c r="N26" s="454"/>
      <c r="O26" s="347" t="s">
        <v>298</v>
      </c>
      <c r="P26" s="15">
        <v>10</v>
      </c>
      <c r="Q26" s="454"/>
      <c r="R26" s="411" t="s">
        <v>325</v>
      </c>
      <c r="S26" s="158">
        <v>20</v>
      </c>
      <c r="T26" s="454"/>
      <c r="U26" s="347" t="s">
        <v>298</v>
      </c>
      <c r="V26" s="15">
        <v>15</v>
      </c>
      <c r="W26" s="465"/>
    </row>
    <row r="27" spans="1:23" ht="23.1" customHeight="1" x14ac:dyDescent="0.15">
      <c r="A27" s="79"/>
      <c r="B27" s="70" t="s">
        <v>217</v>
      </c>
      <c r="C27" s="344" t="s">
        <v>298</v>
      </c>
      <c r="D27" s="15">
        <v>1850</v>
      </c>
      <c r="E27" s="454"/>
      <c r="F27" s="415" t="s">
        <v>326</v>
      </c>
      <c r="G27" s="15">
        <v>60</v>
      </c>
      <c r="H27" s="454"/>
      <c r="I27" s="415" t="s">
        <v>326</v>
      </c>
      <c r="J27" s="15">
        <v>290</v>
      </c>
      <c r="K27" s="454"/>
      <c r="L27" s="347" t="s">
        <v>298</v>
      </c>
      <c r="M27" s="15">
        <v>25</v>
      </c>
      <c r="N27" s="454"/>
      <c r="O27" s="347" t="s">
        <v>298</v>
      </c>
      <c r="P27" s="15">
        <v>45</v>
      </c>
      <c r="Q27" s="454"/>
      <c r="R27" s="411" t="s">
        <v>325</v>
      </c>
      <c r="S27" s="158">
        <v>30</v>
      </c>
      <c r="T27" s="454"/>
      <c r="U27" s="411" t="s">
        <v>366</v>
      </c>
      <c r="V27" s="15">
        <v>25</v>
      </c>
      <c r="W27" s="465"/>
    </row>
    <row r="28" spans="1:23" ht="17.25" customHeight="1" x14ac:dyDescent="0.15">
      <c r="A28" s="87" t="s">
        <v>12</v>
      </c>
      <c r="B28" s="407" t="s">
        <v>13</v>
      </c>
      <c r="C28" s="348"/>
      <c r="D28" s="109"/>
      <c r="E28" s="450"/>
      <c r="F28" s="133"/>
      <c r="G28" s="109"/>
      <c r="H28" s="460"/>
      <c r="I28" s="133"/>
      <c r="J28" s="109"/>
      <c r="K28" s="460"/>
      <c r="L28" s="133"/>
      <c r="M28" s="109"/>
      <c r="N28" s="460"/>
      <c r="O28" s="133"/>
      <c r="P28" s="109"/>
      <c r="Q28" s="460"/>
      <c r="R28" s="133"/>
      <c r="S28" s="160"/>
      <c r="T28" s="460"/>
      <c r="U28" s="133"/>
      <c r="V28" s="109"/>
      <c r="W28" s="457"/>
    </row>
    <row r="29" spans="1:23" ht="22.5" customHeight="1" thickBot="1" x14ac:dyDescent="0.2">
      <c r="A29" s="46">
        <f>SUM(D29,G29,J29,M29,P29,S29,V29)</f>
        <v>17830</v>
      </c>
      <c r="B29" s="68">
        <f>SUM(E29,H29,K29,N29,Q29,T29,W29)</f>
        <v>0</v>
      </c>
      <c r="C29" s="346"/>
      <c r="D29" s="113">
        <f>SUM(D18:D27)</f>
        <v>14660</v>
      </c>
      <c r="E29" s="451" t="str">
        <f>IF(SUM(E18:E27)=0," ",SUM(E18:E27))</f>
        <v xml:space="preserve"> </v>
      </c>
      <c r="F29" s="157"/>
      <c r="G29" s="113">
        <f>SUM(G18:G27)</f>
        <v>535</v>
      </c>
      <c r="H29" s="451" t="str">
        <f>IF(SUM(H18:H27)=0," ",SUM(H18:H27))</f>
        <v xml:space="preserve"> </v>
      </c>
      <c r="I29" s="157"/>
      <c r="J29" s="113">
        <f>SUM(J18:J27)</f>
        <v>1870</v>
      </c>
      <c r="K29" s="451" t="str">
        <f>IF(SUM(K18:K27)=0," ",SUM(K18:K27))</f>
        <v xml:space="preserve"> </v>
      </c>
      <c r="L29" s="157"/>
      <c r="M29" s="113">
        <f>SUM(M18:M27)</f>
        <v>290</v>
      </c>
      <c r="N29" s="451" t="str">
        <f>IF(SUM(N18:N27)=0," ",SUM(N18:N27))</f>
        <v xml:space="preserve"> </v>
      </c>
      <c r="O29" s="157"/>
      <c r="P29" s="113">
        <f>SUM(P18:P27)</f>
        <v>135</v>
      </c>
      <c r="Q29" s="451" t="str">
        <f>IF(SUM(Q18:Q27)=0," ",SUM(Q18:Q27))</f>
        <v xml:space="preserve"> </v>
      </c>
      <c r="R29" s="157"/>
      <c r="S29" s="113">
        <f>SUM(S18:S27)</f>
        <v>160</v>
      </c>
      <c r="T29" s="451" t="str">
        <f>IF(SUM(T18:T27)=0," ",SUM(T18:T27))</f>
        <v xml:space="preserve"> </v>
      </c>
      <c r="U29" s="157"/>
      <c r="V29" s="113">
        <f>SUM(V18:V27)</f>
        <v>180</v>
      </c>
      <c r="W29" s="458" t="str">
        <f>IF(SUM(W18:W27)=0," ",SUM(W18:W27))</f>
        <v xml:space="preserve"> </v>
      </c>
    </row>
    <row r="30" spans="1:23" ht="9.9499999999999993" customHeight="1" x14ac:dyDescent="0.15">
      <c r="A30" s="80"/>
      <c r="B30" s="81"/>
      <c r="C30" s="81"/>
      <c r="D30" s="92"/>
      <c r="E30" s="93"/>
      <c r="F30" s="93"/>
      <c r="G30" s="92"/>
      <c r="H30" s="92"/>
      <c r="I30" s="92"/>
      <c r="J30" s="92"/>
      <c r="K30" s="92"/>
      <c r="L30" s="92"/>
      <c r="M30" s="92"/>
      <c r="N30" s="92"/>
      <c r="O30" s="92"/>
      <c r="P30" s="92"/>
      <c r="Q30" s="92"/>
      <c r="R30" s="92"/>
      <c r="S30" s="94"/>
      <c r="T30" s="93"/>
      <c r="U30" s="93"/>
      <c r="V30" s="92"/>
      <c r="W30" s="92"/>
    </row>
    <row r="31" spans="1:23" ht="23.1" customHeight="1" x14ac:dyDescent="0.15">
      <c r="A31" s="80"/>
      <c r="B31" s="543"/>
      <c r="C31" s="543"/>
      <c r="D31" s="75"/>
      <c r="E31" s="544"/>
      <c r="F31" s="545"/>
      <c r="G31" s="92"/>
      <c r="H31" s="75" t="s">
        <v>295</v>
      </c>
      <c r="I31" s="95"/>
      <c r="J31" s="92"/>
      <c r="K31" s="92"/>
      <c r="L31" s="92"/>
      <c r="M31" s="92"/>
      <c r="N31" s="92"/>
      <c r="O31" s="92"/>
      <c r="P31" s="92"/>
      <c r="Q31" s="92"/>
      <c r="R31" s="92"/>
      <c r="S31" s="92"/>
      <c r="T31" s="92"/>
      <c r="U31" s="92"/>
      <c r="V31" s="92"/>
      <c r="W31" s="92"/>
    </row>
    <row r="32" spans="1:23" ht="23.1" customHeight="1" x14ac:dyDescent="0.15">
      <c r="A32" s="80"/>
      <c r="B32" s="81"/>
      <c r="C32" s="81"/>
      <c r="D32" s="75"/>
      <c r="E32" s="544"/>
      <c r="F32" s="545"/>
      <c r="G32" s="92"/>
      <c r="H32" s="10" t="s">
        <v>304</v>
      </c>
      <c r="I32" s="92"/>
      <c r="J32" s="92"/>
      <c r="K32" s="92"/>
      <c r="L32" s="92"/>
      <c r="M32" s="92"/>
      <c r="N32" s="92"/>
      <c r="O32" s="92"/>
      <c r="P32" s="92"/>
      <c r="Q32" s="92"/>
      <c r="R32" s="92"/>
      <c r="S32" s="92"/>
      <c r="T32" s="92"/>
      <c r="U32" s="92"/>
      <c r="V32" s="92"/>
      <c r="W32" s="92"/>
    </row>
    <row r="33" spans="1:23" ht="23.1" customHeight="1" x14ac:dyDescent="0.15">
      <c r="A33" s="546"/>
      <c r="B33" s="81"/>
      <c r="C33" s="81"/>
      <c r="D33" s="75"/>
      <c r="E33" s="544"/>
      <c r="F33" s="545"/>
      <c r="G33" s="92"/>
      <c r="H33" s="75"/>
      <c r="I33" s="92"/>
      <c r="J33" s="92"/>
      <c r="K33" s="92"/>
      <c r="L33" s="92"/>
      <c r="M33" s="92"/>
      <c r="N33" s="92"/>
      <c r="O33" s="92"/>
      <c r="P33" s="92"/>
      <c r="Q33" s="92"/>
      <c r="R33" s="92"/>
      <c r="S33" s="92"/>
      <c r="T33" s="92"/>
      <c r="U33" s="92"/>
      <c r="V33" s="92"/>
      <c r="W33" s="92"/>
    </row>
    <row r="34" spans="1:23" ht="17.25" customHeight="1" x14ac:dyDescent="0.15">
      <c r="A34" s="546"/>
      <c r="B34" s="547"/>
      <c r="C34" s="81"/>
      <c r="D34" s="75"/>
      <c r="E34" s="461"/>
      <c r="F34" s="132"/>
      <c r="G34" s="92"/>
      <c r="H34" s="92"/>
      <c r="I34" s="92"/>
      <c r="J34" s="92"/>
      <c r="K34" s="92"/>
      <c r="L34" s="92"/>
      <c r="M34" s="92"/>
      <c r="N34" s="92"/>
      <c r="O34" s="92"/>
      <c r="P34" s="92"/>
      <c r="Q34" s="92"/>
      <c r="R34" s="92"/>
      <c r="S34" s="94"/>
      <c r="T34" s="92"/>
      <c r="U34" s="92"/>
      <c r="V34" s="92"/>
      <c r="W34" s="92"/>
    </row>
    <row r="35" spans="1:23" ht="22.5" customHeight="1" x14ac:dyDescent="0.15">
      <c r="A35" s="74"/>
      <c r="B35" s="548"/>
      <c r="C35" s="548"/>
      <c r="D35" s="75"/>
      <c r="E35" s="461"/>
      <c r="F35" s="132"/>
      <c r="G35" s="92"/>
      <c r="H35" s="10"/>
      <c r="I35" s="92"/>
      <c r="J35" s="92"/>
      <c r="K35" s="92"/>
      <c r="L35" s="92"/>
      <c r="M35" s="92"/>
      <c r="N35" s="92"/>
      <c r="O35" s="92"/>
      <c r="P35" s="92"/>
      <c r="Q35" s="92"/>
      <c r="R35" s="92"/>
      <c r="S35" s="92"/>
      <c r="T35" s="92"/>
      <c r="U35" s="92"/>
      <c r="V35" s="92"/>
      <c r="W35" s="92"/>
    </row>
    <row r="36" spans="1:23" x14ac:dyDescent="0.15">
      <c r="A36" s="2"/>
      <c r="B36" s="2"/>
      <c r="C36" s="2"/>
      <c r="D36" s="2"/>
      <c r="E36" s="2"/>
      <c r="F36" s="2"/>
      <c r="G36" s="2"/>
      <c r="H36" s="2"/>
      <c r="I36" s="2"/>
      <c r="J36" s="2"/>
      <c r="K36" s="2"/>
      <c r="L36" s="2"/>
      <c r="M36" s="2"/>
      <c r="N36" s="2"/>
      <c r="O36" s="2"/>
      <c r="P36" s="2"/>
      <c r="Q36" s="2"/>
      <c r="R36" s="2"/>
      <c r="S36" s="2"/>
      <c r="T36" s="2"/>
      <c r="U36" s="2"/>
      <c r="V36" s="2"/>
      <c r="W36" s="2"/>
    </row>
    <row r="37" spans="1:23" x14ac:dyDescent="0.15">
      <c r="A37" s="2"/>
      <c r="B37" s="2"/>
      <c r="C37" s="2"/>
      <c r="D37" s="2"/>
      <c r="E37" s="2"/>
      <c r="F37" s="2"/>
      <c r="G37" s="2"/>
      <c r="H37" s="2"/>
      <c r="I37" s="2"/>
      <c r="J37" s="2"/>
      <c r="K37" s="2"/>
      <c r="L37" s="2"/>
      <c r="M37" s="2"/>
      <c r="N37" s="2"/>
      <c r="O37" s="2"/>
      <c r="P37" s="2"/>
      <c r="Q37" s="2"/>
      <c r="R37" s="2"/>
      <c r="S37" s="2"/>
      <c r="T37" s="2"/>
      <c r="U37" s="2"/>
      <c r="V37" s="2"/>
      <c r="W37" s="2"/>
    </row>
    <row r="38" spans="1:23" x14ac:dyDescent="0.15">
      <c r="A38" s="2"/>
      <c r="B38" s="2"/>
      <c r="C38" s="2"/>
      <c r="D38" s="2"/>
      <c r="E38" s="2"/>
      <c r="F38" s="2"/>
      <c r="G38" s="2"/>
      <c r="H38" s="2"/>
      <c r="I38" s="2"/>
      <c r="J38" s="2"/>
      <c r="K38" s="2"/>
      <c r="L38" s="2"/>
      <c r="M38" s="2"/>
      <c r="N38" s="2"/>
      <c r="O38" s="2"/>
      <c r="P38" s="2"/>
      <c r="Q38" s="2"/>
      <c r="R38" s="2"/>
      <c r="S38" s="2"/>
      <c r="T38" s="2"/>
      <c r="U38" s="2"/>
      <c r="V38" s="2"/>
      <c r="W38" s="2"/>
    </row>
  </sheetData>
  <sheetProtection sheet="1" objects="1" scenarios="1"/>
  <mergeCells count="27">
    <mergeCell ref="U6:W6"/>
    <mergeCell ref="V1:W1"/>
    <mergeCell ref="A3:B3"/>
    <mergeCell ref="L3:M4"/>
    <mergeCell ref="N3:P4"/>
    <mergeCell ref="T3:W4"/>
    <mergeCell ref="A4:B4"/>
    <mergeCell ref="D3:G3"/>
    <mergeCell ref="H3:H4"/>
    <mergeCell ref="I3:K4"/>
    <mergeCell ref="Q3:Q4"/>
    <mergeCell ref="R3:S4"/>
    <mergeCell ref="A1:U1"/>
    <mergeCell ref="D4:G4"/>
    <mergeCell ref="C6:E6"/>
    <mergeCell ref="F6:H6"/>
    <mergeCell ref="I6:K6"/>
    <mergeCell ref="L6:N6"/>
    <mergeCell ref="R7:S7"/>
    <mergeCell ref="O6:Q6"/>
    <mergeCell ref="R6:T6"/>
    <mergeCell ref="U7:V7"/>
    <mergeCell ref="C7:D7"/>
    <mergeCell ref="F7:G7"/>
    <mergeCell ref="I7:J7"/>
    <mergeCell ref="L7:M7"/>
    <mergeCell ref="O7:P7"/>
  </mergeCells>
  <phoneticPr fontId="3"/>
  <printOptions horizontalCentered="1" verticalCentered="1"/>
  <pageMargins left="0.39370078740157483" right="0" top="0.39370078740157483" bottom="0.39370078740157483" header="0.51181102362204722" footer="0.11811023622047245"/>
  <pageSetup paperSize="9" scale="80" orientation="landscape" r:id="rId1"/>
  <headerFooter alignWithMargins="0">
    <oddFooter xml:space="preserve">&amp;C&amp;"ＭＳ Ｐゴシック,太字"日本海折込センター&amp;R&amp;"ＭＳ Ｐゴシック,太字"7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Y31"/>
  <sheetViews>
    <sheetView view="pageBreakPreview" zoomScale="85" zoomScaleNormal="75" zoomScaleSheetLayoutView="85" workbookViewId="0">
      <pane xSplit="2" ySplit="7" topLeftCell="C8" activePane="bottomRight" state="frozen"/>
      <selection activeCell="X9" sqref="X9"/>
      <selection pane="topRight" activeCell="X9" sqref="X9"/>
      <selection pane="bottomLeft" activeCell="X9" sqref="X9"/>
      <selection pane="bottomRight" activeCell="X10" sqref="X10"/>
    </sheetView>
  </sheetViews>
  <sheetFormatPr defaultColWidth="9" defaultRowHeight="13.5" x14ac:dyDescent="0.15"/>
  <cols>
    <col min="1" max="1" width="12.75" style="1" customWidth="1"/>
    <col min="2" max="2" width="9.75" style="1" customWidth="1"/>
    <col min="3" max="3" width="4.75" style="1" customWidth="1"/>
    <col min="4" max="4" width="8.125" style="1" customWidth="1"/>
    <col min="5" max="5" width="10.875" style="1" customWidth="1"/>
    <col min="6" max="6" width="4.75" style="1" customWidth="1"/>
    <col min="7" max="7" width="8.125" style="1" customWidth="1"/>
    <col min="8" max="8" width="9.5" style="1" customWidth="1"/>
    <col min="9" max="9" width="4.75" style="1" customWidth="1"/>
    <col min="10" max="10" width="8.125" style="1" customWidth="1"/>
    <col min="11" max="11" width="9.5" style="1" customWidth="1"/>
    <col min="12" max="12" width="4.75" style="1" customWidth="1"/>
    <col min="13" max="13" width="8.125" style="1" customWidth="1"/>
    <col min="14" max="14" width="9.5" style="1" customWidth="1"/>
    <col min="15" max="15" width="4.75" style="1" customWidth="1"/>
    <col min="16" max="16" width="8.125" style="1" customWidth="1"/>
    <col min="17" max="17" width="9.5" style="1" customWidth="1"/>
    <col min="18" max="18" width="4.75" style="1" customWidth="1"/>
    <col min="19" max="19" width="8.125" style="1" customWidth="1"/>
    <col min="20" max="20" width="9.5" style="1" customWidth="1"/>
    <col min="21" max="21" width="4.75" style="1" customWidth="1"/>
    <col min="22" max="22" width="8.125" style="1" customWidth="1"/>
    <col min="23" max="23" width="9.5" style="1" customWidth="1"/>
    <col min="24" max="16384" width="9" style="1"/>
  </cols>
  <sheetData>
    <row r="1" spans="1:24" ht="17.25" x14ac:dyDescent="0.15">
      <c r="A1" s="720" t="s">
        <v>0</v>
      </c>
      <c r="B1" s="720"/>
      <c r="C1" s="720"/>
      <c r="D1" s="720"/>
      <c r="E1" s="720"/>
      <c r="F1" s="720"/>
      <c r="G1" s="720"/>
      <c r="H1" s="720"/>
      <c r="I1" s="720"/>
      <c r="J1" s="720"/>
      <c r="K1" s="720"/>
      <c r="L1" s="720"/>
      <c r="M1" s="720"/>
      <c r="N1" s="720"/>
      <c r="O1" s="720"/>
      <c r="P1" s="720"/>
      <c r="Q1" s="720"/>
      <c r="R1" s="720"/>
      <c r="S1" s="720"/>
      <c r="T1" s="720"/>
      <c r="U1" s="720"/>
      <c r="V1" s="721" t="str">
        <f>①総合計!R1</f>
        <v>2024.11改定</v>
      </c>
      <c r="W1" s="721"/>
    </row>
    <row r="2" spans="1:24" ht="14.25" thickBot="1" x14ac:dyDescent="0.2">
      <c r="A2" s="2"/>
      <c r="B2" s="2"/>
      <c r="C2" s="2"/>
      <c r="D2" s="2"/>
      <c r="E2" s="2"/>
      <c r="F2" s="2"/>
      <c r="G2" s="2"/>
      <c r="H2" s="2"/>
      <c r="I2" s="2"/>
      <c r="J2" s="2"/>
      <c r="K2" s="2"/>
      <c r="L2" s="2"/>
      <c r="M2" s="2"/>
      <c r="N2" s="2"/>
      <c r="O2" s="2"/>
      <c r="P2" s="2"/>
      <c r="Q2" s="2"/>
      <c r="R2" s="2"/>
      <c r="S2" s="2"/>
      <c r="T2" s="2"/>
      <c r="U2" s="2"/>
      <c r="V2" s="2"/>
      <c r="W2" s="3" t="s">
        <v>102</v>
      </c>
    </row>
    <row r="3" spans="1:24" ht="20.100000000000001" customHeight="1" x14ac:dyDescent="0.15">
      <c r="A3" s="722" t="s">
        <v>1</v>
      </c>
      <c r="B3" s="723"/>
      <c r="C3" s="4"/>
      <c r="D3" s="55" t="s">
        <v>2</v>
      </c>
      <c r="E3" s="5"/>
      <c r="F3" s="5"/>
      <c r="G3" s="6"/>
      <c r="H3" s="716" t="s">
        <v>159</v>
      </c>
      <c r="I3" s="753" t="str">
        <f>IF(①総合計!I3= 0," ",①総合計!I3)</f>
        <v xml:space="preserve"> </v>
      </c>
      <c r="J3" s="753"/>
      <c r="K3" s="754"/>
      <c r="L3" s="716" t="s">
        <v>3</v>
      </c>
      <c r="M3" s="742"/>
      <c r="N3" s="783" t="str">
        <f>IF(B30=0," ",B30)</f>
        <v xml:space="preserve"> </v>
      </c>
      <c r="O3" s="784"/>
      <c r="P3" s="784"/>
      <c r="Q3" s="774" t="str">
        <f>①総合計!$L$3</f>
        <v xml:space="preserve"> </v>
      </c>
      <c r="R3" s="716" t="s">
        <v>4</v>
      </c>
      <c r="S3" s="717"/>
      <c r="T3" s="744" t="str">
        <f>IF(①総合計!Q3=0," ",①総合計!Q3)</f>
        <v xml:space="preserve"> </v>
      </c>
      <c r="U3" s="744"/>
      <c r="V3" s="744"/>
      <c r="W3" s="745"/>
    </row>
    <row r="4" spans="1:24" ht="20.100000000000001" customHeight="1" thickBot="1" x14ac:dyDescent="0.2">
      <c r="A4" s="748" t="str">
        <f>IF(①総合計!A4=0," ",①総合計!A4)</f>
        <v xml:space="preserve"> </v>
      </c>
      <c r="B4" s="749"/>
      <c r="C4" s="437"/>
      <c r="D4" s="750" t="str">
        <f>IF(①総合計!E4=0," ",①総合計!E4)</f>
        <v xml:space="preserve"> </v>
      </c>
      <c r="E4" s="749"/>
      <c r="F4" s="749"/>
      <c r="G4" s="751"/>
      <c r="H4" s="718"/>
      <c r="I4" s="756"/>
      <c r="J4" s="756"/>
      <c r="K4" s="757"/>
      <c r="L4" s="718"/>
      <c r="M4" s="743"/>
      <c r="N4" s="785"/>
      <c r="O4" s="786"/>
      <c r="P4" s="786"/>
      <c r="Q4" s="775"/>
      <c r="R4" s="718"/>
      <c r="S4" s="719"/>
      <c r="T4" s="746"/>
      <c r="U4" s="746"/>
      <c r="V4" s="746"/>
      <c r="W4" s="747"/>
    </row>
    <row r="5" spans="1:24" ht="14.25" thickBot="1" x14ac:dyDescent="0.2">
      <c r="A5" s="187"/>
      <c r="B5" s="2"/>
      <c r="C5" s="2"/>
      <c r="D5" s="2"/>
      <c r="E5" s="2"/>
      <c r="F5" s="2"/>
      <c r="G5" s="2"/>
      <c r="H5" s="2"/>
      <c r="I5" s="2"/>
      <c r="J5" s="2"/>
      <c r="K5" s="2"/>
      <c r="L5" s="2"/>
      <c r="M5" s="2"/>
      <c r="N5" s="2"/>
      <c r="O5" s="2"/>
      <c r="P5" s="2"/>
      <c r="Q5" s="2"/>
      <c r="R5" s="2"/>
      <c r="S5" s="2"/>
      <c r="T5" s="2"/>
      <c r="U5" s="2"/>
      <c r="V5" s="2"/>
      <c r="W5" s="2"/>
    </row>
    <row r="6" spans="1:24" ht="14.25" x14ac:dyDescent="0.15">
      <c r="A6" s="34" t="s">
        <v>103</v>
      </c>
      <c r="B6" s="54"/>
      <c r="C6" s="54"/>
      <c r="D6" s="771" t="s">
        <v>6</v>
      </c>
      <c r="E6" s="733"/>
      <c r="F6" s="733" t="s">
        <v>7</v>
      </c>
      <c r="G6" s="767"/>
      <c r="H6" s="771"/>
      <c r="I6" s="733" t="s">
        <v>8</v>
      </c>
      <c r="J6" s="767"/>
      <c r="K6" s="771"/>
      <c r="L6" s="733" t="s">
        <v>9</v>
      </c>
      <c r="M6" s="767"/>
      <c r="N6" s="771"/>
      <c r="O6" s="733" t="s">
        <v>220</v>
      </c>
      <c r="P6" s="767"/>
      <c r="Q6" s="771"/>
      <c r="R6" s="733" t="s">
        <v>10</v>
      </c>
      <c r="S6" s="767"/>
      <c r="T6" s="771"/>
      <c r="U6" s="733" t="s">
        <v>11</v>
      </c>
      <c r="V6" s="767"/>
      <c r="W6" s="768"/>
      <c r="X6" s="187"/>
    </row>
    <row r="7" spans="1:24" ht="14.25" x14ac:dyDescent="0.15">
      <c r="A7" s="56" t="s">
        <v>45</v>
      </c>
      <c r="B7" s="202" t="s">
        <v>224</v>
      </c>
      <c r="C7" s="416"/>
      <c r="D7" s="190" t="s">
        <v>14</v>
      </c>
      <c r="E7" s="57" t="s">
        <v>15</v>
      </c>
      <c r="F7" s="769" t="s">
        <v>14</v>
      </c>
      <c r="G7" s="770"/>
      <c r="H7" s="58" t="s">
        <v>15</v>
      </c>
      <c r="I7" s="769" t="s">
        <v>14</v>
      </c>
      <c r="J7" s="770"/>
      <c r="K7" s="58" t="s">
        <v>15</v>
      </c>
      <c r="L7" s="769" t="s">
        <v>14</v>
      </c>
      <c r="M7" s="770"/>
      <c r="N7" s="58" t="s">
        <v>15</v>
      </c>
      <c r="O7" s="57"/>
      <c r="P7" s="190" t="s">
        <v>14</v>
      </c>
      <c r="Q7" s="58" t="s">
        <v>15</v>
      </c>
      <c r="R7" s="769" t="s">
        <v>14</v>
      </c>
      <c r="S7" s="770"/>
      <c r="T7" s="58" t="s">
        <v>15</v>
      </c>
      <c r="U7" s="769" t="s">
        <v>14</v>
      </c>
      <c r="V7" s="770"/>
      <c r="W7" s="59" t="s">
        <v>15</v>
      </c>
      <c r="X7" s="187"/>
    </row>
    <row r="8" spans="1:24" ht="34.5" customHeight="1" x14ac:dyDescent="0.15">
      <c r="A8" s="60" t="s">
        <v>109</v>
      </c>
      <c r="B8" s="61" t="s">
        <v>47</v>
      </c>
      <c r="C8" s="344"/>
      <c r="D8" s="28">
        <v>2680</v>
      </c>
      <c r="E8" s="301"/>
      <c r="F8" s="325" t="s">
        <v>120</v>
      </c>
      <c r="G8" s="15">
        <v>600</v>
      </c>
      <c r="H8" s="321"/>
      <c r="I8" s="325" t="s">
        <v>47</v>
      </c>
      <c r="J8" s="15">
        <v>1250</v>
      </c>
      <c r="K8" s="321"/>
      <c r="L8" s="325" t="s">
        <v>223</v>
      </c>
      <c r="M8" s="15">
        <v>560</v>
      </c>
      <c r="N8" s="321"/>
      <c r="O8" s="427" t="s">
        <v>331</v>
      </c>
      <c r="P8" s="28">
        <v>120</v>
      </c>
      <c r="Q8" s="320"/>
      <c r="R8" s="426" t="s">
        <v>47</v>
      </c>
      <c r="S8" s="15">
        <v>3395</v>
      </c>
      <c r="T8" s="321"/>
      <c r="U8" s="411" t="s">
        <v>331</v>
      </c>
      <c r="V8" s="15">
        <v>300</v>
      </c>
      <c r="W8" s="478"/>
    </row>
    <row r="9" spans="1:24" ht="23.1" customHeight="1" x14ac:dyDescent="0.15">
      <c r="A9" s="62"/>
      <c r="B9" s="61" t="s">
        <v>55</v>
      </c>
      <c r="C9" s="345"/>
      <c r="D9" s="28">
        <v>1780</v>
      </c>
      <c r="E9" s="301"/>
      <c r="F9" s="325" t="s">
        <v>55</v>
      </c>
      <c r="G9" s="15">
        <v>350</v>
      </c>
      <c r="H9" s="321"/>
      <c r="I9" s="325" t="s">
        <v>55</v>
      </c>
      <c r="J9" s="28">
        <v>700</v>
      </c>
      <c r="K9" s="320"/>
      <c r="L9" s="324"/>
      <c r="M9" s="203"/>
      <c r="N9" s="320"/>
      <c r="O9" s="427" t="s">
        <v>332</v>
      </c>
      <c r="P9" s="28">
        <v>110</v>
      </c>
      <c r="Q9" s="320"/>
      <c r="R9" s="426"/>
      <c r="S9" s="213"/>
      <c r="T9" s="321"/>
      <c r="U9" s="325" t="s">
        <v>332</v>
      </c>
      <c r="V9" s="28">
        <v>200</v>
      </c>
      <c r="W9" s="317"/>
    </row>
    <row r="10" spans="1:24" ht="23.1" customHeight="1" x14ac:dyDescent="0.15">
      <c r="A10" s="62"/>
      <c r="B10" s="61" t="s">
        <v>56</v>
      </c>
      <c r="C10" s="345"/>
      <c r="D10" s="28">
        <v>2400</v>
      </c>
      <c r="E10" s="301"/>
      <c r="F10" s="325" t="s">
        <v>56</v>
      </c>
      <c r="G10" s="15">
        <v>570</v>
      </c>
      <c r="H10" s="321"/>
      <c r="I10" s="325" t="s">
        <v>56</v>
      </c>
      <c r="J10" s="28">
        <v>700</v>
      </c>
      <c r="K10" s="320"/>
      <c r="L10" s="324"/>
      <c r="M10" s="203"/>
      <c r="N10" s="320"/>
      <c r="O10" s="427" t="s">
        <v>327</v>
      </c>
      <c r="P10" s="28">
        <v>110</v>
      </c>
      <c r="Q10" s="320"/>
      <c r="R10" s="426" t="s">
        <v>462</v>
      </c>
      <c r="S10" s="15">
        <v>45</v>
      </c>
      <c r="T10" s="321"/>
      <c r="U10" s="325" t="s">
        <v>302</v>
      </c>
      <c r="V10" s="28">
        <v>100</v>
      </c>
      <c r="W10" s="317"/>
    </row>
    <row r="11" spans="1:24" ht="23.1" customHeight="1" x14ac:dyDescent="0.15">
      <c r="A11" s="62"/>
      <c r="B11" s="61" t="s">
        <v>104</v>
      </c>
      <c r="C11" s="345"/>
      <c r="D11" s="28">
        <v>2550</v>
      </c>
      <c r="E11" s="301"/>
      <c r="F11" s="325" t="s">
        <v>48</v>
      </c>
      <c r="G11" s="15">
        <v>850</v>
      </c>
      <c r="H11" s="321"/>
      <c r="I11" s="325" t="s">
        <v>52</v>
      </c>
      <c r="J11" s="28">
        <v>450</v>
      </c>
      <c r="K11" s="320"/>
      <c r="L11" s="325" t="s">
        <v>219</v>
      </c>
      <c r="M11" s="28">
        <v>45</v>
      </c>
      <c r="N11" s="320"/>
      <c r="O11" s="195"/>
      <c r="P11" s="28"/>
      <c r="Q11" s="320"/>
      <c r="R11" s="426" t="s">
        <v>52</v>
      </c>
      <c r="S11" s="15">
        <v>620</v>
      </c>
      <c r="T11" s="321"/>
      <c r="U11" s="325" t="s">
        <v>327</v>
      </c>
      <c r="V11" s="28">
        <v>270</v>
      </c>
      <c r="W11" s="317"/>
    </row>
    <row r="12" spans="1:24" ht="35.25" customHeight="1" x14ac:dyDescent="0.15">
      <c r="A12" s="62"/>
      <c r="B12" s="61" t="s">
        <v>50</v>
      </c>
      <c r="C12" s="345"/>
      <c r="D12" s="28">
        <v>1650</v>
      </c>
      <c r="E12" s="301"/>
      <c r="F12" s="325" t="s">
        <v>106</v>
      </c>
      <c r="G12" s="28">
        <v>380</v>
      </c>
      <c r="H12" s="320"/>
      <c r="I12" s="326" t="s">
        <v>293</v>
      </c>
      <c r="J12" s="28">
        <v>2150</v>
      </c>
      <c r="K12" s="301"/>
      <c r="L12" s="196"/>
      <c r="M12" s="15"/>
      <c r="N12" s="468"/>
      <c r="O12" s="129"/>
      <c r="P12" s="28"/>
      <c r="Q12" s="301"/>
      <c r="R12" s="161"/>
      <c r="S12" s="158"/>
      <c r="T12" s="468"/>
      <c r="U12" s="97"/>
      <c r="V12" s="28"/>
      <c r="W12" s="317"/>
    </row>
    <row r="13" spans="1:24" ht="23.1" customHeight="1" x14ac:dyDescent="0.15">
      <c r="A13" s="62"/>
      <c r="B13" s="61"/>
      <c r="C13" s="345"/>
      <c r="D13" s="28"/>
      <c r="E13" s="301"/>
      <c r="F13" s="98"/>
      <c r="G13" s="28"/>
      <c r="H13" s="468"/>
      <c r="I13" s="298"/>
      <c r="J13" s="28"/>
      <c r="K13" s="468"/>
      <c r="L13" s="99"/>
      <c r="M13" s="28"/>
      <c r="N13" s="468"/>
      <c r="O13" s="129"/>
      <c r="P13" s="28"/>
      <c r="Q13" s="468"/>
      <c r="R13" s="161"/>
      <c r="S13" s="158"/>
      <c r="T13" s="468"/>
      <c r="U13" s="97"/>
      <c r="V13" s="28"/>
      <c r="W13" s="317"/>
    </row>
    <row r="14" spans="1:24" ht="23.1" customHeight="1" x14ac:dyDescent="0.15">
      <c r="A14" s="62"/>
      <c r="B14" s="86" t="s">
        <v>257</v>
      </c>
      <c r="C14" s="345"/>
      <c r="D14" s="28">
        <v>2520</v>
      </c>
      <c r="E14" s="301"/>
      <c r="F14" s="98"/>
      <c r="G14" s="28"/>
      <c r="H14" s="468"/>
      <c r="I14" s="97"/>
      <c r="J14" s="28"/>
      <c r="K14" s="468"/>
      <c r="L14" s="99"/>
      <c r="M14" s="28"/>
      <c r="N14" s="468"/>
      <c r="O14" s="129"/>
      <c r="P14" s="28"/>
      <c r="Q14" s="468"/>
      <c r="R14" s="161"/>
      <c r="S14" s="158"/>
      <c r="T14" s="468"/>
      <c r="U14" s="97"/>
      <c r="V14" s="28"/>
      <c r="W14" s="317"/>
    </row>
    <row r="15" spans="1:24" ht="23.1" customHeight="1" x14ac:dyDescent="0.15">
      <c r="A15" s="62"/>
      <c r="B15" s="61" t="s">
        <v>105</v>
      </c>
      <c r="C15" s="345"/>
      <c r="D15" s="28">
        <v>1850</v>
      </c>
      <c r="E15" s="301"/>
      <c r="F15" s="98"/>
      <c r="G15" s="28"/>
      <c r="H15" s="468"/>
      <c r="I15" s="97"/>
      <c r="J15" s="28"/>
      <c r="K15" s="468"/>
      <c r="L15" s="99"/>
      <c r="M15" s="28"/>
      <c r="N15" s="468"/>
      <c r="O15" s="129"/>
      <c r="P15" s="28"/>
      <c r="Q15" s="468"/>
      <c r="R15" s="161"/>
      <c r="S15" s="158"/>
      <c r="T15" s="468"/>
      <c r="U15" s="97"/>
      <c r="V15" s="28"/>
      <c r="W15" s="317"/>
    </row>
    <row r="16" spans="1:24" ht="23.1" customHeight="1" x14ac:dyDescent="0.15">
      <c r="A16" s="62"/>
      <c r="B16" s="61" t="s">
        <v>107</v>
      </c>
      <c r="C16" s="345"/>
      <c r="D16" s="28">
        <v>3180</v>
      </c>
      <c r="E16" s="301"/>
      <c r="F16" s="98"/>
      <c r="G16" s="28"/>
      <c r="H16" s="468"/>
      <c r="I16" s="97"/>
      <c r="J16" s="28"/>
      <c r="K16" s="468"/>
      <c r="L16" s="99"/>
      <c r="M16" s="28"/>
      <c r="N16" s="468"/>
      <c r="O16" s="129"/>
      <c r="P16" s="28"/>
      <c r="Q16" s="468"/>
      <c r="R16" s="161"/>
      <c r="S16" s="158"/>
      <c r="T16" s="468"/>
      <c r="U16" s="97"/>
      <c r="V16" s="28"/>
      <c r="W16" s="317"/>
    </row>
    <row r="17" spans="1:25" ht="23.1" customHeight="1" x14ac:dyDescent="0.15">
      <c r="A17" s="292"/>
      <c r="B17" s="61" t="s">
        <v>106</v>
      </c>
      <c r="C17" s="345"/>
      <c r="D17" s="28">
        <v>2500</v>
      </c>
      <c r="E17" s="301"/>
      <c r="F17" s="98"/>
      <c r="G17" s="28"/>
      <c r="H17" s="468"/>
      <c r="I17" s="97"/>
      <c r="J17" s="28"/>
      <c r="K17" s="468"/>
      <c r="L17" s="99"/>
      <c r="M17" s="28"/>
      <c r="N17" s="468"/>
      <c r="O17" s="129"/>
      <c r="P17" s="28"/>
      <c r="Q17" s="468"/>
      <c r="R17" s="161"/>
      <c r="S17" s="15"/>
      <c r="T17" s="468"/>
      <c r="U17" s="97"/>
      <c r="V17" s="28"/>
      <c r="W17" s="317"/>
    </row>
    <row r="18" spans="1:25" ht="23.1" customHeight="1" thickBot="1" x14ac:dyDescent="0.2">
      <c r="A18" s="292" t="s">
        <v>163</v>
      </c>
      <c r="B18" s="61" t="s">
        <v>108</v>
      </c>
      <c r="C18" s="550"/>
      <c r="D18" s="28">
        <v>2550</v>
      </c>
      <c r="E18" s="301"/>
      <c r="F18" s="98"/>
      <c r="G18" s="28"/>
      <c r="H18" s="468"/>
      <c r="I18" s="97"/>
      <c r="J18" s="28"/>
      <c r="K18" s="468"/>
      <c r="L18" s="99"/>
      <c r="M18" s="28"/>
      <c r="N18" s="468"/>
      <c r="O18" s="129"/>
      <c r="P18" s="28"/>
      <c r="Q18" s="468"/>
      <c r="R18" s="161"/>
      <c r="S18" s="159"/>
      <c r="T18" s="468"/>
      <c r="U18" s="97"/>
      <c r="V18" s="28"/>
      <c r="W18" s="317"/>
    </row>
    <row r="19" spans="1:25" ht="20.25" customHeight="1" thickTop="1" thickBot="1" x14ac:dyDescent="0.2">
      <c r="A19" s="293">
        <f>SUM(E19,H19,K19,N19,Q19,T19,W19)</f>
        <v>0</v>
      </c>
      <c r="B19" s="105" t="s">
        <v>161</v>
      </c>
      <c r="C19" s="417"/>
      <c r="D19" s="111">
        <f>SUM(D8:D18)</f>
        <v>23660</v>
      </c>
      <c r="E19" s="466" t="str">
        <f>IF(SUM(E8:E18)=0," ",SUM(E8:E18))</f>
        <v xml:space="preserve"> </v>
      </c>
      <c r="F19" s="253"/>
      <c r="G19" s="111">
        <f>SUM(G8:G18)</f>
        <v>2750</v>
      </c>
      <c r="H19" s="469" t="str">
        <f>IF(SUM(H8:H18)=0," ",SUM(H8:H18))</f>
        <v xml:space="preserve"> </v>
      </c>
      <c r="I19" s="255"/>
      <c r="J19" s="111">
        <f>SUM(J8:J18)</f>
        <v>5250</v>
      </c>
      <c r="K19" s="469" t="str">
        <f>IF(SUM(K8:K18)=0," ",SUM(K8:K18))</f>
        <v xml:space="preserve"> </v>
      </c>
      <c r="L19" s="255"/>
      <c r="M19" s="111">
        <f>SUM(M8:M18)</f>
        <v>605</v>
      </c>
      <c r="N19" s="469" t="str">
        <f>IF(SUM(N8:N18)=0," ",SUM(N8:N18))</f>
        <v xml:space="preserve"> </v>
      </c>
      <c r="O19" s="254"/>
      <c r="P19" s="111">
        <f>SUM(P8:P18)</f>
        <v>340</v>
      </c>
      <c r="Q19" s="469" t="str">
        <f>IF(SUM(Q8:Q18)=0," ",SUM(Q8:Q18))</f>
        <v xml:space="preserve"> </v>
      </c>
      <c r="R19" s="254"/>
      <c r="S19" s="111">
        <f>SUM(S8:S18)</f>
        <v>4060</v>
      </c>
      <c r="T19" s="474" t="str">
        <f>IF(SUM(T8:T18)=0," ",SUM(T8:T18))</f>
        <v xml:space="preserve"> </v>
      </c>
      <c r="U19" s="255"/>
      <c r="V19" s="111">
        <f>SUM(V8:V18)</f>
        <v>870</v>
      </c>
      <c r="W19" s="479" t="str">
        <f>IF(SUM(W8:W12)=0," ",SUM(W8:W18))</f>
        <v xml:space="preserve"> </v>
      </c>
    </row>
    <row r="20" spans="1:25" ht="23.1" customHeight="1" x14ac:dyDescent="0.15">
      <c r="A20" s="79" t="s">
        <v>110</v>
      </c>
      <c r="B20" s="83" t="s">
        <v>112</v>
      </c>
      <c r="C20" s="345"/>
      <c r="D20" s="28">
        <v>1400</v>
      </c>
      <c r="E20" s="301"/>
      <c r="F20" s="325" t="s">
        <v>327</v>
      </c>
      <c r="G20" s="28">
        <v>80</v>
      </c>
      <c r="H20" s="470"/>
      <c r="I20" s="325" t="s">
        <v>329</v>
      </c>
      <c r="J20" s="28">
        <v>190</v>
      </c>
      <c r="K20" s="320"/>
      <c r="L20" s="99"/>
      <c r="M20" s="28"/>
      <c r="N20" s="320"/>
      <c r="O20" s="129"/>
      <c r="P20" s="28"/>
      <c r="Q20" s="320"/>
      <c r="R20" s="433" t="s">
        <v>329</v>
      </c>
      <c r="S20" s="47">
        <v>40</v>
      </c>
      <c r="T20" s="475"/>
      <c r="U20" s="97"/>
      <c r="V20" s="28">
        <v>100</v>
      </c>
      <c r="W20" s="317"/>
    </row>
    <row r="21" spans="1:25" ht="23.1" customHeight="1" x14ac:dyDescent="0.15">
      <c r="A21" s="106" t="s">
        <v>111</v>
      </c>
      <c r="B21" s="70" t="s">
        <v>113</v>
      </c>
      <c r="C21" s="344"/>
      <c r="D21" s="15">
        <v>1940</v>
      </c>
      <c r="E21" s="454"/>
      <c r="F21" s="325" t="s">
        <v>327</v>
      </c>
      <c r="G21" s="15">
        <v>80</v>
      </c>
      <c r="H21" s="471"/>
      <c r="I21" s="325" t="s">
        <v>368</v>
      </c>
      <c r="J21" s="15">
        <v>170</v>
      </c>
      <c r="K21" s="321"/>
      <c r="L21" s="96"/>
      <c r="M21" s="15"/>
      <c r="N21" s="321"/>
      <c r="O21" s="156"/>
      <c r="P21" s="15"/>
      <c r="Q21" s="321"/>
      <c r="R21" s="433" t="s">
        <v>208</v>
      </c>
      <c r="S21" s="263">
        <v>130</v>
      </c>
      <c r="T21" s="476"/>
      <c r="U21" s="107"/>
      <c r="V21" s="15"/>
      <c r="W21" s="478"/>
    </row>
    <row r="22" spans="1:25" ht="23.1" customHeight="1" x14ac:dyDescent="0.15">
      <c r="A22" s="79"/>
      <c r="B22" s="70" t="s">
        <v>114</v>
      </c>
      <c r="C22" s="344"/>
      <c r="D22" s="15">
        <v>1170</v>
      </c>
      <c r="E22" s="454"/>
      <c r="F22" s="325"/>
      <c r="G22" s="15"/>
      <c r="H22" s="471"/>
      <c r="I22" s="325" t="s">
        <v>369</v>
      </c>
      <c r="J22" s="15">
        <v>170</v>
      </c>
      <c r="K22" s="321"/>
      <c r="L22" s="96"/>
      <c r="M22" s="15"/>
      <c r="N22" s="321"/>
      <c r="O22" s="153"/>
      <c r="P22" s="15"/>
      <c r="Q22" s="321"/>
      <c r="R22" s="435"/>
      <c r="S22" s="15"/>
      <c r="T22" s="321"/>
      <c r="U22" s="107"/>
      <c r="V22" s="15"/>
      <c r="W22" s="478"/>
      <c r="Y22" s="2"/>
    </row>
    <row r="23" spans="1:25" ht="23.1" customHeight="1" x14ac:dyDescent="0.15">
      <c r="A23" s="79"/>
      <c r="B23" s="70" t="s">
        <v>115</v>
      </c>
      <c r="C23" s="344"/>
      <c r="D23" s="15">
        <v>610</v>
      </c>
      <c r="E23" s="454"/>
      <c r="F23" s="325" t="s">
        <v>327</v>
      </c>
      <c r="G23" s="15">
        <v>40</v>
      </c>
      <c r="H23" s="471"/>
      <c r="I23" s="325" t="s">
        <v>115</v>
      </c>
      <c r="J23" s="15">
        <v>140</v>
      </c>
      <c r="K23" s="321"/>
      <c r="L23" s="96"/>
      <c r="M23" s="15"/>
      <c r="N23" s="321"/>
      <c r="O23" s="156"/>
      <c r="P23" s="15"/>
      <c r="Q23" s="321"/>
      <c r="R23" s="433" t="s">
        <v>57</v>
      </c>
      <c r="S23" s="15">
        <v>290</v>
      </c>
      <c r="T23" s="321"/>
      <c r="U23" s="107"/>
      <c r="V23" s="15"/>
      <c r="W23" s="478"/>
    </row>
    <row r="24" spans="1:25" ht="23.1" customHeight="1" x14ac:dyDescent="0.15">
      <c r="A24" s="89"/>
      <c r="B24" s="70" t="s">
        <v>116</v>
      </c>
      <c r="C24" s="344"/>
      <c r="D24" s="15">
        <v>490</v>
      </c>
      <c r="E24" s="454"/>
      <c r="F24" s="325" t="s">
        <v>327</v>
      </c>
      <c r="G24" s="15">
        <v>40</v>
      </c>
      <c r="H24" s="471"/>
      <c r="I24" s="425" t="s">
        <v>330</v>
      </c>
      <c r="J24" s="15">
        <v>170</v>
      </c>
      <c r="K24" s="321"/>
      <c r="L24" s="96"/>
      <c r="M24" s="15"/>
      <c r="N24" s="321"/>
      <c r="O24" s="156"/>
      <c r="P24" s="15"/>
      <c r="Q24" s="321"/>
      <c r="R24" s="435"/>
      <c r="S24" s="15"/>
      <c r="T24" s="321"/>
      <c r="U24" s="156"/>
      <c r="V24" s="15"/>
      <c r="W24" s="478"/>
    </row>
    <row r="25" spans="1:25" ht="39.75" customHeight="1" x14ac:dyDescent="0.15">
      <c r="A25" s="79" t="s">
        <v>117</v>
      </c>
      <c r="B25" s="208" t="s">
        <v>118</v>
      </c>
      <c r="C25" s="344" t="s">
        <v>298</v>
      </c>
      <c r="D25" s="15">
        <v>2870</v>
      </c>
      <c r="E25" s="454"/>
      <c r="F25" s="344" t="s">
        <v>298</v>
      </c>
      <c r="G25" s="15">
        <v>100</v>
      </c>
      <c r="H25" s="471"/>
      <c r="I25" s="422" t="s">
        <v>118</v>
      </c>
      <c r="J25" s="15">
        <v>930</v>
      </c>
      <c r="K25" s="321"/>
      <c r="L25" s="344" t="s">
        <v>298</v>
      </c>
      <c r="M25" s="15">
        <v>50</v>
      </c>
      <c r="N25" s="321"/>
      <c r="O25" s="344" t="s">
        <v>298</v>
      </c>
      <c r="P25" s="15">
        <v>50</v>
      </c>
      <c r="Q25" s="321"/>
      <c r="R25" s="424" t="s">
        <v>364</v>
      </c>
      <c r="S25" s="15">
        <v>120</v>
      </c>
      <c r="T25" s="321"/>
      <c r="U25" s="344" t="s">
        <v>298</v>
      </c>
      <c r="V25" s="15">
        <v>100</v>
      </c>
      <c r="W25" s="478"/>
    </row>
    <row r="26" spans="1:25" ht="23.1" customHeight="1" x14ac:dyDescent="0.15">
      <c r="A26" s="60"/>
      <c r="B26" s="208" t="s">
        <v>258</v>
      </c>
      <c r="C26" s="344" t="s">
        <v>298</v>
      </c>
      <c r="D26" s="15">
        <v>1640</v>
      </c>
      <c r="E26" s="454"/>
      <c r="F26" s="344" t="s">
        <v>298</v>
      </c>
      <c r="G26" s="15">
        <v>60</v>
      </c>
      <c r="H26" s="321"/>
      <c r="I26" s="196"/>
      <c r="J26" s="15"/>
      <c r="K26" s="321"/>
      <c r="L26" s="344" t="s">
        <v>298</v>
      </c>
      <c r="M26" s="15">
        <v>15</v>
      </c>
      <c r="N26" s="321"/>
      <c r="O26" s="344" t="s">
        <v>298</v>
      </c>
      <c r="P26" s="15">
        <v>15</v>
      </c>
      <c r="Q26" s="321"/>
      <c r="R26" s="508"/>
      <c r="S26" s="15"/>
      <c r="T26" s="321"/>
      <c r="U26" s="344" t="s">
        <v>298</v>
      </c>
      <c r="V26" s="15">
        <v>40</v>
      </c>
      <c r="W26" s="478"/>
    </row>
    <row r="27" spans="1:25" ht="23.1" customHeight="1" x14ac:dyDescent="0.15">
      <c r="A27" s="294" t="s">
        <v>164</v>
      </c>
      <c r="B27" s="208" t="s">
        <v>119</v>
      </c>
      <c r="C27" s="344" t="s">
        <v>298</v>
      </c>
      <c r="D27" s="15">
        <v>1380</v>
      </c>
      <c r="E27" s="454"/>
      <c r="F27" s="344" t="s">
        <v>298</v>
      </c>
      <c r="G27" s="15">
        <v>40</v>
      </c>
      <c r="H27" s="321"/>
      <c r="I27" s="422" t="s">
        <v>119</v>
      </c>
      <c r="J27" s="15">
        <v>210</v>
      </c>
      <c r="K27" s="321"/>
      <c r="L27" s="344" t="s">
        <v>298</v>
      </c>
      <c r="M27" s="15">
        <v>180</v>
      </c>
      <c r="N27" s="321"/>
      <c r="O27" s="344" t="s">
        <v>298</v>
      </c>
      <c r="P27" s="15">
        <v>15</v>
      </c>
      <c r="Q27" s="321"/>
      <c r="R27" s="433" t="s">
        <v>328</v>
      </c>
      <c r="S27" s="15">
        <v>90</v>
      </c>
      <c r="T27" s="321"/>
      <c r="U27" s="344" t="s">
        <v>298</v>
      </c>
      <c r="V27" s="15">
        <v>80</v>
      </c>
      <c r="W27" s="478"/>
      <c r="X27" s="509"/>
    </row>
    <row r="28" spans="1:25" ht="18" customHeight="1" thickBot="1" x14ac:dyDescent="0.2">
      <c r="A28" s="293">
        <f>SUM(E28,H28,K28,N28,Q28,T28,W28)</f>
        <v>0</v>
      </c>
      <c r="B28" s="256" t="s">
        <v>162</v>
      </c>
      <c r="C28" s="418"/>
      <c r="D28" s="258">
        <f>SUM(D20:D27)</f>
        <v>11500</v>
      </c>
      <c r="E28" s="467" t="str">
        <f>IF(SUM(E20:E27)=0," ",SUM(E20:E27))</f>
        <v xml:space="preserve"> </v>
      </c>
      <c r="F28" s="257"/>
      <c r="G28" s="258">
        <f>SUM(G20:G27)</f>
        <v>440</v>
      </c>
      <c r="H28" s="472" t="str">
        <f>IF(SUM(H20:H27)=0," ",SUM(H20:H27))</f>
        <v xml:space="preserve"> </v>
      </c>
      <c r="I28" s="259"/>
      <c r="J28" s="258">
        <f>SUM(J20:J27)</f>
        <v>1980</v>
      </c>
      <c r="K28" s="472" t="str">
        <f>IF(SUM(K20:K27)=0," ",SUM(K20:K27))</f>
        <v xml:space="preserve"> </v>
      </c>
      <c r="L28" s="259"/>
      <c r="M28" s="258">
        <f>SUM(M20:M27)</f>
        <v>245</v>
      </c>
      <c r="N28" s="472" t="str">
        <f>IF(SUM(N20:N27)=0," ",SUM(N20:N27))</f>
        <v xml:space="preserve"> </v>
      </c>
      <c r="O28" s="260"/>
      <c r="P28" s="258">
        <f>SUM(P20:P27)</f>
        <v>80</v>
      </c>
      <c r="Q28" s="472" t="str">
        <f>IF(SUM(Q20:Q27)=0," ",SUM(Q20:Q27))</f>
        <v xml:space="preserve"> </v>
      </c>
      <c r="R28" s="260"/>
      <c r="S28" s="261">
        <f>SUM(S20:S27)</f>
        <v>670</v>
      </c>
      <c r="T28" s="477" t="str">
        <f>IF(SUM(T20:T27)=0," ",SUM(T20:T27))</f>
        <v xml:space="preserve"> </v>
      </c>
      <c r="U28" s="262"/>
      <c r="V28" s="258">
        <f>SUM(V20:V27)</f>
        <v>320</v>
      </c>
      <c r="W28" s="480" t="str">
        <f>IF(SUM(W20:W27)=0," ",SUM(W20:W27))</f>
        <v xml:space="preserve"> </v>
      </c>
    </row>
    <row r="29" spans="1:25" ht="17.25" customHeight="1" x14ac:dyDescent="0.15">
      <c r="A29" s="62" t="s">
        <v>12</v>
      </c>
      <c r="B29" s="421" t="s">
        <v>13</v>
      </c>
      <c r="C29" s="419"/>
      <c r="D29" s="102"/>
      <c r="E29" s="188"/>
      <c r="F29" s="101"/>
      <c r="G29" s="102"/>
      <c r="H29" s="473"/>
      <c r="I29" s="103"/>
      <c r="J29" s="102"/>
      <c r="K29" s="473"/>
      <c r="L29" s="104"/>
      <c r="M29" s="102"/>
      <c r="N29" s="473"/>
      <c r="O29" s="135"/>
      <c r="P29" s="102"/>
      <c r="Q29" s="473"/>
      <c r="R29" s="135"/>
      <c r="S29" s="75"/>
      <c r="T29" s="473"/>
      <c r="U29" s="103"/>
      <c r="V29" s="102"/>
      <c r="W29" s="481"/>
    </row>
    <row r="30" spans="1:25" ht="22.5" customHeight="1" thickBot="1" x14ac:dyDescent="0.2">
      <c r="A30" s="297">
        <f>SUM(D30,G30,J30,M30,P30,S30,V30)</f>
        <v>52770</v>
      </c>
      <c r="B30" s="85">
        <f>SUM(E30,H30,K30,N30,Q30,T30,W30)</f>
        <v>0</v>
      </c>
      <c r="C30" s="420"/>
      <c r="D30" s="113">
        <f>SUM(D8:D18,D20:D27)</f>
        <v>35160</v>
      </c>
      <c r="E30" s="295" t="str">
        <f>IF(SUM(E19,E28)=0," ",SUM(E19,E28))</f>
        <v xml:space="preserve"> </v>
      </c>
      <c r="F30" s="112"/>
      <c r="G30" s="113">
        <f>SUM(G8:G18,G20:G27)</f>
        <v>3190</v>
      </c>
      <c r="H30" s="451" t="str">
        <f>IF(SUM(H19,H28)=0," ",SUM(H19,H28))</f>
        <v xml:space="preserve"> </v>
      </c>
      <c r="I30" s="112"/>
      <c r="J30" s="113">
        <f>SUM(J8:J18,J20:J27)</f>
        <v>7230</v>
      </c>
      <c r="K30" s="451" t="str">
        <f>IF(SUM(K19,K28)=0," ",SUM(K19,K28))</f>
        <v xml:space="preserve"> </v>
      </c>
      <c r="L30" s="296"/>
      <c r="M30" s="113">
        <f>SUM(M8:M18,M20:M27)</f>
        <v>850</v>
      </c>
      <c r="N30" s="451" t="str">
        <f>IF(SUM(N19,N28)=0," ",SUM(N19,N28))</f>
        <v xml:space="preserve"> </v>
      </c>
      <c r="O30" s="157"/>
      <c r="P30" s="113">
        <f>SUM(P8:P18,P20:P27)</f>
        <v>420</v>
      </c>
      <c r="Q30" s="451" t="str">
        <f>IF(SUM(Q19,Q28)=0," ",SUM(Q19,Q28))</f>
        <v xml:space="preserve"> </v>
      </c>
      <c r="R30" s="157"/>
      <c r="S30" s="113">
        <f>SUM(S8:S18,S20:S27)</f>
        <v>4730</v>
      </c>
      <c r="T30" s="451" t="str">
        <f>IF(SUM(T19,T28)=0," ",SUM(T19,T28))</f>
        <v xml:space="preserve"> </v>
      </c>
      <c r="U30" s="112"/>
      <c r="V30" s="113">
        <f>SUM(V8:V18,V20:V27)</f>
        <v>1190</v>
      </c>
      <c r="W30" s="458" t="str">
        <f>IF(SUM(W19,W28)=0," ",SUM(W19,W28))</f>
        <v xml:space="preserve"> </v>
      </c>
    </row>
    <row r="31" spans="1:25" ht="14.25" x14ac:dyDescent="0.15">
      <c r="A31" s="92"/>
      <c r="B31" s="10" t="s">
        <v>304</v>
      </c>
      <c r="C31" s="3"/>
      <c r="D31" s="92"/>
      <c r="E31" s="92"/>
      <c r="F31" s="92"/>
      <c r="G31" s="92"/>
      <c r="H31" s="92"/>
      <c r="I31" s="92"/>
      <c r="J31" s="92"/>
      <c r="K31" s="92"/>
      <c r="L31" s="92"/>
      <c r="M31" s="92"/>
      <c r="N31" s="92"/>
      <c r="O31" s="92"/>
      <c r="P31" s="92"/>
      <c r="Q31" s="92"/>
      <c r="R31" s="92"/>
      <c r="S31" s="92"/>
      <c r="T31" s="92"/>
      <c r="U31" s="92"/>
      <c r="V31" s="92"/>
      <c r="W31" s="92"/>
    </row>
  </sheetData>
  <sheetProtection sheet="1" objects="1" scenarios="1"/>
  <mergeCells count="24">
    <mergeCell ref="I3:K4"/>
    <mergeCell ref="O6:Q6"/>
    <mergeCell ref="D6:E6"/>
    <mergeCell ref="L6:N6"/>
    <mergeCell ref="F7:G7"/>
    <mergeCell ref="I6:K6"/>
    <mergeCell ref="I7:J7"/>
    <mergeCell ref="F6:H6"/>
    <mergeCell ref="U7:V7"/>
    <mergeCell ref="L7:M7"/>
    <mergeCell ref="U6:W6"/>
    <mergeCell ref="A1:U1"/>
    <mergeCell ref="V1:W1"/>
    <mergeCell ref="A3:B3"/>
    <mergeCell ref="H3:H4"/>
    <mergeCell ref="T3:W4"/>
    <mergeCell ref="A4:B4"/>
    <mergeCell ref="L3:M4"/>
    <mergeCell ref="D4:G4"/>
    <mergeCell ref="N3:P4"/>
    <mergeCell ref="R7:S7"/>
    <mergeCell ref="R6:T6"/>
    <mergeCell ref="Q3:Q4"/>
    <mergeCell ref="R3:S4"/>
  </mergeCells>
  <phoneticPr fontId="3"/>
  <printOptions horizontalCentered="1" verticalCentered="1"/>
  <pageMargins left="0.39370078740157483" right="0" top="0.59055118110236227" bottom="0.59055118110236227" header="0.51181102362204722" footer="0"/>
  <pageSetup paperSize="9" scale="80" orientation="landscape" r:id="rId1"/>
  <headerFooter alignWithMargins="0">
    <oddFooter xml:space="preserve">&amp;C&amp;"ＭＳ Ｐゴシック,太字"日本海折込センター&amp;R&amp;"ＭＳ Ｐゴシック,太字"
8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広告基準 </vt:lpstr>
      <vt:lpstr>大規模災害時における広告取扱について</vt:lpstr>
      <vt:lpstr>料金表</vt:lpstr>
      <vt:lpstr>申込書</vt:lpstr>
      <vt:lpstr>①総合計</vt:lpstr>
      <vt:lpstr>②旧鳥取市</vt:lpstr>
      <vt:lpstr>③郡部</vt:lpstr>
      <vt:lpstr>④中部</vt:lpstr>
      <vt:lpstr>⑤米子市</vt:lpstr>
      <vt:lpstr>⑥西伯・日野郡</vt:lpstr>
      <vt:lpstr>⑦境・島根</vt:lpstr>
      <vt:lpstr>⑧兵庫</vt:lpstr>
      <vt:lpstr>各営業所住所</vt:lpstr>
      <vt:lpstr>①総合計!Print_Area</vt:lpstr>
      <vt:lpstr>②旧鳥取市!Print_Area</vt:lpstr>
      <vt:lpstr>③郡部!Print_Area</vt:lpstr>
      <vt:lpstr>④中部!Print_Area</vt:lpstr>
      <vt:lpstr>⑤米子市!Print_Area</vt:lpstr>
      <vt:lpstr>⑥西伯・日野郡!Print_Area</vt:lpstr>
      <vt:lpstr>⑦境・島根!Print_Area</vt:lpstr>
      <vt:lpstr>⑧兵庫!Print_Area</vt:lpstr>
      <vt:lpstr>'広告基準 '!Print_Area</vt:lpstr>
      <vt:lpstr>申込書!Print_Area</vt:lpstr>
      <vt:lpstr>大規模災害時における広告取扱について!Print_Area</vt:lpstr>
    </vt:vector>
  </TitlesOfParts>
  <Company>日本海折込センター本部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日本海ディヴェロプメント株式会社</dc:creator>
  <cp:lastModifiedBy>土橋　智栄美</cp:lastModifiedBy>
  <cp:lastPrinted>2024-07-12T03:26:40Z</cp:lastPrinted>
  <dcterms:created xsi:type="dcterms:W3CDTF">2005-05-21T06:26:36Z</dcterms:created>
  <dcterms:modified xsi:type="dcterms:W3CDTF">2024-10-22T02:10:09Z</dcterms:modified>
</cp:coreProperties>
</file>